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295" windowHeight="10215"/>
  </bookViews>
  <sheets>
    <sheet name="December" sheetId="1" r:id="rId1"/>
  </sheets>
  <calcPr calcId="145621"/>
</workbook>
</file>

<file path=xl/calcChain.xml><?xml version="1.0" encoding="utf-8"?>
<calcChain xmlns="http://schemas.openxmlformats.org/spreadsheetml/2006/main">
  <c r="J43" i="1" l="1"/>
  <c r="J38" i="1"/>
  <c r="J36" i="1"/>
  <c r="J41" i="1" l="1"/>
  <c r="I34" i="1" l="1"/>
  <c r="J30" i="1"/>
  <c r="K29" i="1"/>
  <c r="K5" i="1"/>
  <c r="K6" i="1" s="1"/>
  <c r="K7" i="1" s="1"/>
  <c r="K8" i="1" s="1"/>
  <c r="K9" i="1" s="1"/>
  <c r="K10" i="1" s="1"/>
  <c r="K11" i="1" s="1"/>
  <c r="K12" i="1" s="1"/>
  <c r="K13" i="1" s="1"/>
  <c r="K30" i="1" l="1"/>
  <c r="J14" i="1"/>
  <c r="I14" i="1"/>
  <c r="J22" i="1"/>
  <c r="J21" i="1" l="1"/>
  <c r="I24" i="1" l="1"/>
  <c r="I26" i="1" s="1"/>
  <c r="I38" i="1" s="1"/>
  <c r="I43" i="1" s="1"/>
  <c r="J23" i="1"/>
  <c r="J33" i="1"/>
  <c r="J19" i="1"/>
  <c r="J17" i="1"/>
  <c r="J16" i="1"/>
  <c r="J32" i="1"/>
  <c r="J31" i="1"/>
  <c r="J34" i="1" l="1"/>
  <c r="K16" i="1"/>
  <c r="K17" i="1" s="1"/>
  <c r="K18" i="1" s="1"/>
  <c r="K19" i="1" s="1"/>
  <c r="K20" i="1" s="1"/>
  <c r="K21" i="1" s="1"/>
  <c r="K22" i="1" s="1"/>
  <c r="K23" i="1" s="1"/>
  <c r="K31" i="1"/>
  <c r="K32" i="1" s="1"/>
  <c r="K33" i="1" s="1"/>
  <c r="J24" i="1"/>
  <c r="J26" i="1" s="1"/>
  <c r="K24" i="1" l="1"/>
  <c r="K25" i="1" s="1"/>
</calcChain>
</file>

<file path=xl/sharedStrings.xml><?xml version="1.0" encoding="utf-8"?>
<sst xmlns="http://schemas.openxmlformats.org/spreadsheetml/2006/main" count="180" uniqueCount="79">
  <si>
    <t>City Sponsored Event</t>
  </si>
  <si>
    <t>Date of Event</t>
  </si>
  <si>
    <t xml:space="preserve">Budget Balance </t>
  </si>
  <si>
    <t>Beginning Balance</t>
  </si>
  <si>
    <t>Hospitality Highway Century Ride</t>
  </si>
  <si>
    <t>GA</t>
  </si>
  <si>
    <t>Miss Mary's Ice Cream Crankin'</t>
  </si>
  <si>
    <t>The Drake House</t>
  </si>
  <si>
    <t>Dyslexia Dash</t>
  </si>
  <si>
    <t>World Harvest Church</t>
  </si>
  <si>
    <t>Holcomb Bridge Middle School PTA</t>
  </si>
  <si>
    <t>ATL</t>
  </si>
  <si>
    <t>City of Roswell
Special Event Budget Balance
FY 2013</t>
  </si>
  <si>
    <t>Location</t>
  </si>
  <si>
    <t>Estimated Event Cost</t>
  </si>
  <si>
    <t>Roswell</t>
  </si>
  <si>
    <t>Junior Flyers/Bike Roswell!</t>
  </si>
  <si>
    <t>Chattahoochee Nature Center</t>
  </si>
  <si>
    <t>7/14-7/15/12</t>
  </si>
  <si>
    <t>Big Pumpkin Run 5k</t>
  </si>
  <si>
    <t>Judson Collegiate Invitational</t>
  </si>
  <si>
    <t>JCI Foundation for Children's Healthcare of Atlanta</t>
  </si>
  <si>
    <t>7/15-7/18/12</t>
  </si>
  <si>
    <t>Status</t>
  </si>
  <si>
    <t>Applicant / Beneficiary</t>
  </si>
  <si>
    <t>Holcomb Bridge Hustle 5k</t>
  </si>
  <si>
    <t>North Fulton Community Charities</t>
  </si>
  <si>
    <t>Alive After 5 Expansion</t>
  </si>
  <si>
    <t>Roswell Square Merchants Alliance</t>
  </si>
  <si>
    <t>Homecoming Parade</t>
  </si>
  <si>
    <t>Centennial High School</t>
  </si>
  <si>
    <t>Flying Colors Butterfly Festival</t>
  </si>
  <si>
    <t>Rise N Run 5k</t>
  </si>
  <si>
    <t>Hembree Runs Wild!</t>
  </si>
  <si>
    <t>Hembree Springs Elementary PTA</t>
  </si>
  <si>
    <t>Hillside Elementary PTA</t>
  </si>
  <si>
    <t>Sponsored in FY12?</t>
  </si>
  <si>
    <t>Y</t>
  </si>
  <si>
    <t>New Event?</t>
  </si>
  <si>
    <t>N</t>
  </si>
  <si>
    <t>n/a</t>
  </si>
  <si>
    <t>Ascent Productions</t>
  </si>
  <si>
    <t>Marietta</t>
  </si>
  <si>
    <t>Run the River</t>
  </si>
  <si>
    <t>Homestretch</t>
  </si>
  <si>
    <t>Kiwanis Spring K Classic</t>
  </si>
  <si>
    <t>Kiwanis Club of Historic Roswell Foundation</t>
  </si>
  <si>
    <t>March for Babies</t>
  </si>
  <si>
    <t>March of Dimes</t>
  </si>
  <si>
    <t>Roswell Brew Fest</t>
  </si>
  <si>
    <t>STAR House Foundation</t>
  </si>
  <si>
    <t>Bike Roswell!</t>
  </si>
  <si>
    <t>Roswell Day of Hope</t>
  </si>
  <si>
    <t>Hope Roswell, Inc.</t>
  </si>
  <si>
    <t>Chattahoochee Challenge**</t>
  </si>
  <si>
    <t>Earth Day Kids Fest**</t>
  </si>
  <si>
    <t>Hillside Husky Dash**</t>
  </si>
  <si>
    <t>Hospitality Highway Century Ride**</t>
  </si>
  <si>
    <t>Possum Trot**</t>
  </si>
  <si>
    <t>Sponsored in FY11?</t>
  </si>
  <si>
    <t>90% or Max Sponsorship</t>
  </si>
  <si>
    <t>Approved (1Q &amp; 2Q)</t>
  </si>
  <si>
    <t>Subtotal</t>
  </si>
  <si>
    <t>n/a = no event or no sponsorship request</t>
  </si>
  <si>
    <t>** previous event estimates used</t>
  </si>
  <si>
    <t>International Dyslexia Assoc -
GA Branch</t>
  </si>
  <si>
    <t>Grand Total</t>
  </si>
  <si>
    <t>Chattahoochee Nature Center Earmark</t>
  </si>
  <si>
    <t>Halloween Hikes**</t>
  </si>
  <si>
    <t>Roswell Mayor's Ride</t>
  </si>
  <si>
    <t>Approved by Committee
(3Q &amp; 4Q)</t>
  </si>
  <si>
    <r>
      <t>Historic Roswell Criterium**</t>
    </r>
    <r>
      <rPr>
        <vertAlign val="superscript"/>
        <sz val="12"/>
        <rFont val="Arial"/>
        <family val="2"/>
      </rPr>
      <t>†</t>
    </r>
  </si>
  <si>
    <r>
      <rPr>
        <vertAlign val="superscript"/>
        <sz val="10"/>
        <rFont val="Arial"/>
        <family val="2"/>
      </rPr>
      <t>†</t>
    </r>
    <r>
      <rPr>
        <sz val="10"/>
        <rFont val="Arial"/>
        <family val="2"/>
      </rPr>
      <t xml:space="preserve"> previously sponsored above sponsorship cap</t>
    </r>
  </si>
  <si>
    <t>GA Rides to the Capitol</t>
  </si>
  <si>
    <t>Roswell Mayor's Office</t>
  </si>
  <si>
    <t>For Consideration</t>
  </si>
  <si>
    <t>New Grand Total</t>
  </si>
  <si>
    <t>8/16/12; 9/20/12; 10/18/12</t>
  </si>
  <si>
    <t>Chattahoochee Nature Center Unused Earmark: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</si>
</sst>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2"/>
      <color rgb="FF006600"/>
      <name val="Arial"/>
      <family val="2"/>
    </font>
    <font>
      <i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44" fontId="1" fillId="0" borderId="0" applyFont="0" applyFill="0" applyBorder="0" applyAlignment="0" applyProtection="0"/>
    <xf numFmtId="0" fontId="3" fillId="0" borderId="0"/>
    <xf numFmtId="0" fontId="1" fillId="2" borderId="1" applyNumberFormat="0" applyFont="0" applyAlignment="0" applyProtection="0"/>
  </cellStyleXfs>
  <cellXfs count="86">
    <xf numFmtId="0" fontId="0" fillId="0" borderId="0" xfId="0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44" fontId="0" fillId="0" borderId="0" xfId="1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left" wrapText="1"/>
    </xf>
    <xf numFmtId="44" fontId="5" fillId="0" borderId="0" xfId="1" applyFont="1" applyFill="1" applyBorder="1" applyAlignment="1"/>
    <xf numFmtId="44" fontId="5" fillId="0" borderId="0" xfId="1" applyFont="1" applyFill="1" applyBorder="1" applyAlignment="1">
      <alignment horizontal="right"/>
    </xf>
    <xf numFmtId="44" fontId="2" fillId="0" borderId="2" xfId="1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0" borderId="2" xfId="1" applyFont="1" applyFill="1" applyBorder="1" applyAlignment="1"/>
    <xf numFmtId="44" fontId="5" fillId="0" borderId="2" xfId="0" applyNumberFormat="1" applyFont="1" applyFill="1" applyBorder="1" applyAlignment="1"/>
    <xf numFmtId="14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14" fontId="5" fillId="0" borderId="2" xfId="0" applyNumberFormat="1" applyFont="1" applyFill="1" applyBorder="1" applyAlignment="1">
      <alignment horizontal="right" wrapText="1"/>
    </xf>
    <xf numFmtId="14" fontId="5" fillId="0" borderId="2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/>
    <xf numFmtId="14" fontId="5" fillId="0" borderId="4" xfId="0" applyNumberFormat="1" applyFont="1" applyFill="1" applyBorder="1" applyAlignment="1">
      <alignment horizontal="center"/>
    </xf>
    <xf numFmtId="44" fontId="5" fillId="0" borderId="4" xfId="0" applyNumberFormat="1" applyFont="1" applyFill="1" applyBorder="1" applyAlignment="1"/>
    <xf numFmtId="0" fontId="5" fillId="0" borderId="8" xfId="0" applyFont="1" applyFill="1" applyBorder="1" applyAlignment="1"/>
    <xf numFmtId="0" fontId="5" fillId="0" borderId="8" xfId="0" applyFont="1" applyFill="1" applyBorder="1" applyAlignment="1">
      <alignment wrapText="1"/>
    </xf>
    <xf numFmtId="1" fontId="5" fillId="0" borderId="8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/>
    <xf numFmtId="14" fontId="5" fillId="0" borderId="8" xfId="0" applyNumberFormat="1" applyFont="1" applyFill="1" applyBorder="1" applyAlignment="1">
      <alignment horizontal="center"/>
    </xf>
    <xf numFmtId="44" fontId="5" fillId="0" borderId="8" xfId="1" applyFont="1" applyFill="1" applyBorder="1" applyAlignment="1"/>
    <xf numFmtId="44" fontId="5" fillId="0" borderId="8" xfId="0" applyNumberFormat="1" applyFont="1" applyFill="1" applyBorder="1" applyAlignment="1"/>
    <xf numFmtId="0" fontId="5" fillId="0" borderId="0" xfId="0" applyFont="1" applyFill="1" applyBorder="1" applyAlignment="1"/>
    <xf numFmtId="44" fontId="0" fillId="0" borderId="0" xfId="0" applyNumberFormat="1" applyFill="1" applyBorder="1" applyAlignment="1"/>
    <xf numFmtId="0" fontId="3" fillId="0" borderId="4" xfId="0" applyFont="1" applyFill="1" applyBorder="1" applyAlignment="1"/>
    <xf numFmtId="0" fontId="5" fillId="0" borderId="4" xfId="0" applyFont="1" applyFill="1" applyBorder="1" applyAlignment="1">
      <alignment horizontal="center" textRotation="180" wrapText="1"/>
    </xf>
    <xf numFmtId="0" fontId="5" fillId="0" borderId="8" xfId="0" applyFont="1" applyFill="1" applyBorder="1" applyAlignment="1">
      <alignment horizontal="center" textRotation="180" wrapText="1"/>
    </xf>
    <xf numFmtId="17" fontId="5" fillId="0" borderId="2" xfId="0" applyNumberFormat="1" applyFont="1" applyFill="1" applyBorder="1" applyAlignment="1"/>
    <xf numFmtId="14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 textRotation="180" wrapText="1"/>
    </xf>
    <xf numFmtId="44" fontId="3" fillId="0" borderId="0" xfId="1" applyFont="1" applyFill="1" applyBorder="1" applyAlignment="1"/>
    <xf numFmtId="44" fontId="6" fillId="0" borderId="2" xfId="0" applyNumberFormat="1" applyFont="1" applyFill="1" applyBorder="1" applyAlignment="1"/>
    <xf numFmtId="0" fontId="3" fillId="0" borderId="9" xfId="0" applyFont="1" applyFill="1" applyBorder="1" applyAlignment="1"/>
    <xf numFmtId="14" fontId="2" fillId="0" borderId="10" xfId="0" applyNumberFormat="1" applyFont="1" applyFill="1" applyBorder="1" applyAlignment="1">
      <alignment horizontal="right"/>
    </xf>
    <xf numFmtId="44" fontId="2" fillId="0" borderId="10" xfId="1" applyFont="1" applyFill="1" applyBorder="1" applyAlignment="1"/>
    <xf numFmtId="44" fontId="2" fillId="0" borderId="11" xfId="1" applyFont="1" applyFill="1" applyBorder="1" applyAlignment="1"/>
    <xf numFmtId="14" fontId="5" fillId="0" borderId="3" xfId="0" applyNumberFormat="1" applyFont="1" applyFill="1" applyBorder="1" applyAlignment="1">
      <alignment horizontal="center"/>
    </xf>
    <xf numFmtId="44" fontId="5" fillId="0" borderId="3" xfId="1" applyFont="1" applyFill="1" applyBorder="1" applyAlignment="1"/>
    <xf numFmtId="0" fontId="3" fillId="0" borderId="0" xfId="0" applyFont="1" applyFill="1" applyBorder="1" applyAlignment="1">
      <alignment wrapText="1"/>
    </xf>
    <xf numFmtId="44" fontId="5" fillId="0" borderId="2" xfId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textRotation="180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" fontId="10" fillId="0" borderId="0" xfId="0" applyNumberFormat="1" applyFont="1" applyFill="1" applyBorder="1" applyAlignment="1">
      <alignment horizontal="center"/>
    </xf>
    <xf numFmtId="44" fontId="10" fillId="0" borderId="0" xfId="1" applyFont="1" applyFill="1" applyBorder="1" applyAlignment="1"/>
    <xf numFmtId="0" fontId="10" fillId="0" borderId="13" xfId="0" applyFont="1" applyFill="1" applyBorder="1" applyAlignment="1"/>
    <xf numFmtId="0" fontId="11" fillId="0" borderId="12" xfId="0" applyFont="1" applyFill="1" applyBorder="1" applyAlignment="1"/>
    <xf numFmtId="0" fontId="11" fillId="0" borderId="2" xfId="0" applyFont="1" applyFill="1" applyBorder="1" applyAlignment="1">
      <alignment wrapText="1"/>
    </xf>
    <xf numFmtId="1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/>
    <xf numFmtId="14" fontId="11" fillId="0" borderId="2" xfId="0" applyNumberFormat="1" applyFont="1" applyFill="1" applyBorder="1" applyAlignment="1">
      <alignment horizontal="center"/>
    </xf>
    <xf numFmtId="44" fontId="11" fillId="0" borderId="2" xfId="1" applyFont="1" applyFill="1" applyBorder="1" applyAlignment="1"/>
    <xf numFmtId="44" fontId="11" fillId="0" borderId="2" xfId="0" applyNumberFormat="1" applyFont="1" applyFill="1" applyBorder="1" applyAlignment="1"/>
    <xf numFmtId="44" fontId="12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 textRotation="180" wrapText="1"/>
    </xf>
    <xf numFmtId="0" fontId="5" fillId="0" borderId="7" xfId="0" applyFont="1" applyFill="1" applyBorder="1" applyAlignment="1">
      <alignment horizontal="center" vertical="center" textRotation="180" wrapText="1"/>
    </xf>
    <xf numFmtId="0" fontId="5" fillId="0" borderId="5" xfId="0" applyFont="1" applyFill="1" applyBorder="1" applyAlignment="1">
      <alignment horizontal="center" vertical="center" textRotation="180" wrapText="1"/>
    </xf>
    <xf numFmtId="0" fontId="4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textRotation="180"/>
    </xf>
    <xf numFmtId="0" fontId="5" fillId="0" borderId="5" xfId="0" applyFont="1" applyFill="1" applyBorder="1" applyAlignment="1">
      <alignment horizontal="center" vertical="center" textRotation="180"/>
    </xf>
    <xf numFmtId="0" fontId="9" fillId="0" borderId="6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wrapText="1"/>
    </xf>
    <xf numFmtId="0" fontId="0" fillId="0" borderId="8" xfId="0" applyBorder="1" applyAlignment="1">
      <alignment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60" zoomScaleNormal="75" workbookViewId="0">
      <selection activeCell="M40" sqref="M40"/>
    </sheetView>
  </sheetViews>
  <sheetFormatPr defaultRowHeight="12.75" x14ac:dyDescent="0.2"/>
  <cols>
    <col min="1" max="1" width="8.7109375" style="5" customWidth="1"/>
    <col min="2" max="2" width="36.5703125" style="5" bestFit="1" customWidth="1"/>
    <col min="3" max="3" width="38" style="5" customWidth="1"/>
    <col min="4" max="4" width="10.85546875" style="7" bestFit="1" customWidth="1"/>
    <col min="5" max="5" width="16" style="5" bestFit="1" customWidth="1"/>
    <col min="6" max="7" width="13.5703125" style="5" customWidth="1"/>
    <col min="8" max="8" width="10.140625" style="5" customWidth="1"/>
    <col min="9" max="9" width="17.28515625" style="4" customWidth="1"/>
    <col min="10" max="10" width="17.5703125" style="5" customWidth="1"/>
    <col min="11" max="11" width="19" style="5" bestFit="1" customWidth="1"/>
    <col min="12" max="12" width="10.28515625" style="5" bestFit="1" customWidth="1"/>
    <col min="13" max="16384" width="9.140625" style="5"/>
  </cols>
  <sheetData>
    <row r="1" spans="1:11" ht="54" customHeight="1" x14ac:dyDescent="0.25">
      <c r="A1" s="79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">
      <c r="A2" s="6"/>
      <c r="B2" s="6"/>
      <c r="C2" s="6"/>
      <c r="D2" s="26"/>
      <c r="E2" s="6"/>
      <c r="F2" s="6"/>
      <c r="G2" s="6"/>
      <c r="H2" s="6"/>
      <c r="I2" s="48"/>
      <c r="J2" s="6"/>
      <c r="K2" s="6"/>
    </row>
    <row r="3" spans="1:11" s="1" customFormat="1" ht="31.5" x14ac:dyDescent="0.25">
      <c r="A3" s="9" t="s">
        <v>23</v>
      </c>
      <c r="B3" s="9" t="s">
        <v>0</v>
      </c>
      <c r="C3" s="10" t="s">
        <v>24</v>
      </c>
      <c r="D3" s="11" t="s">
        <v>13</v>
      </c>
      <c r="E3" s="10" t="s">
        <v>1</v>
      </c>
      <c r="F3" s="10" t="s">
        <v>59</v>
      </c>
      <c r="G3" s="10" t="s">
        <v>36</v>
      </c>
      <c r="H3" s="10" t="s">
        <v>38</v>
      </c>
      <c r="I3" s="12" t="s">
        <v>14</v>
      </c>
      <c r="J3" s="10" t="s">
        <v>60</v>
      </c>
      <c r="K3" s="10" t="s">
        <v>2</v>
      </c>
    </row>
    <row r="4" spans="1:11" ht="15.75" x14ac:dyDescent="0.25">
      <c r="A4" s="40"/>
      <c r="B4" s="2"/>
      <c r="C4" s="3"/>
      <c r="D4" s="13"/>
      <c r="E4" s="2"/>
      <c r="F4" s="2"/>
      <c r="G4" s="2"/>
      <c r="H4" s="2"/>
      <c r="I4" s="14"/>
      <c r="J4" s="15" t="s">
        <v>3</v>
      </c>
      <c r="K4" s="16">
        <v>50000</v>
      </c>
    </row>
    <row r="5" spans="1:11" ht="15" customHeight="1" x14ac:dyDescent="0.2">
      <c r="A5" s="76" t="s">
        <v>61</v>
      </c>
      <c r="B5" s="8" t="s">
        <v>4</v>
      </c>
      <c r="C5" s="8" t="s">
        <v>16</v>
      </c>
      <c r="D5" s="17" t="s">
        <v>15</v>
      </c>
      <c r="E5" s="18">
        <v>41098</v>
      </c>
      <c r="F5" s="19" t="s">
        <v>37</v>
      </c>
      <c r="G5" s="19" t="s">
        <v>37</v>
      </c>
      <c r="H5" s="19" t="s">
        <v>39</v>
      </c>
      <c r="I5" s="20">
        <v>2289.4</v>
      </c>
      <c r="J5" s="20">
        <v>2289.4</v>
      </c>
      <c r="K5" s="21">
        <f>K4-J5</f>
        <v>47710.6</v>
      </c>
    </row>
    <row r="6" spans="1:11" ht="30" x14ac:dyDescent="0.2">
      <c r="A6" s="77"/>
      <c r="B6" s="23" t="s">
        <v>20</v>
      </c>
      <c r="C6" s="8" t="s">
        <v>21</v>
      </c>
      <c r="D6" s="17" t="s">
        <v>11</v>
      </c>
      <c r="E6" s="22" t="s">
        <v>22</v>
      </c>
      <c r="F6" s="19" t="s">
        <v>40</v>
      </c>
      <c r="G6" s="19" t="s">
        <v>40</v>
      </c>
      <c r="H6" s="19" t="s">
        <v>37</v>
      </c>
      <c r="I6" s="20">
        <v>2556</v>
      </c>
      <c r="J6" s="20">
        <v>2556</v>
      </c>
      <c r="K6" s="21">
        <f t="shared" ref="K6:K13" si="0">K5-J6</f>
        <v>45154.6</v>
      </c>
    </row>
    <row r="7" spans="1:11" ht="45" x14ac:dyDescent="0.2">
      <c r="A7" s="77"/>
      <c r="B7" s="23" t="s">
        <v>27</v>
      </c>
      <c r="C7" s="8" t="s">
        <v>28</v>
      </c>
      <c r="D7" s="17" t="s">
        <v>15</v>
      </c>
      <c r="E7" s="24" t="s">
        <v>77</v>
      </c>
      <c r="F7" s="25" t="s">
        <v>40</v>
      </c>
      <c r="G7" s="25" t="s">
        <v>40</v>
      </c>
      <c r="H7" s="25" t="s">
        <v>37</v>
      </c>
      <c r="I7" s="20">
        <v>750</v>
      </c>
      <c r="J7" s="20">
        <v>750</v>
      </c>
      <c r="K7" s="21">
        <f t="shared" si="0"/>
        <v>44404.6</v>
      </c>
    </row>
    <row r="8" spans="1:11" ht="15" x14ac:dyDescent="0.2">
      <c r="A8" s="77"/>
      <c r="B8" s="23" t="s">
        <v>6</v>
      </c>
      <c r="C8" s="8" t="s">
        <v>7</v>
      </c>
      <c r="D8" s="17" t="s">
        <v>15</v>
      </c>
      <c r="E8" s="18">
        <v>41147</v>
      </c>
      <c r="F8" s="19" t="s">
        <v>37</v>
      </c>
      <c r="G8" s="19" t="s">
        <v>37</v>
      </c>
      <c r="H8" s="19" t="s">
        <v>39</v>
      </c>
      <c r="I8" s="20">
        <v>120</v>
      </c>
      <c r="J8" s="20">
        <v>120</v>
      </c>
      <c r="K8" s="21">
        <f t="shared" si="0"/>
        <v>44284.6</v>
      </c>
    </row>
    <row r="9" spans="1:11" ht="15" x14ac:dyDescent="0.2">
      <c r="A9" s="77"/>
      <c r="B9" s="23" t="s">
        <v>32</v>
      </c>
      <c r="C9" s="8" t="s">
        <v>26</v>
      </c>
      <c r="D9" s="17" t="s">
        <v>15</v>
      </c>
      <c r="E9" s="18">
        <v>41160</v>
      </c>
      <c r="F9" s="19" t="s">
        <v>40</v>
      </c>
      <c r="G9" s="19" t="s">
        <v>40</v>
      </c>
      <c r="H9" s="19" t="s">
        <v>39</v>
      </c>
      <c r="I9" s="20">
        <v>240</v>
      </c>
      <c r="J9" s="20">
        <v>240</v>
      </c>
      <c r="K9" s="21">
        <f t="shared" si="0"/>
        <v>44044.6</v>
      </c>
    </row>
    <row r="10" spans="1:11" ht="15" x14ac:dyDescent="0.2">
      <c r="A10" s="77"/>
      <c r="B10" s="23" t="s">
        <v>29</v>
      </c>
      <c r="C10" s="8" t="s">
        <v>30</v>
      </c>
      <c r="D10" s="17" t="s">
        <v>15</v>
      </c>
      <c r="E10" s="24">
        <v>41194</v>
      </c>
      <c r="F10" s="19" t="s">
        <v>40</v>
      </c>
      <c r="G10" s="25" t="s">
        <v>37</v>
      </c>
      <c r="H10" s="25" t="s">
        <v>39</v>
      </c>
      <c r="I10" s="20">
        <v>211.32</v>
      </c>
      <c r="J10" s="20">
        <v>61.32</v>
      </c>
      <c r="K10" s="21">
        <f t="shared" si="0"/>
        <v>43983.28</v>
      </c>
    </row>
    <row r="11" spans="1:11" ht="30" x14ac:dyDescent="0.2">
      <c r="A11" s="77"/>
      <c r="B11" s="23" t="s">
        <v>8</v>
      </c>
      <c r="C11" s="8" t="s">
        <v>65</v>
      </c>
      <c r="D11" s="17" t="s">
        <v>5</v>
      </c>
      <c r="E11" s="18">
        <v>41202</v>
      </c>
      <c r="F11" s="19" t="s">
        <v>37</v>
      </c>
      <c r="G11" s="19" t="s">
        <v>37</v>
      </c>
      <c r="H11" s="19" t="s">
        <v>39</v>
      </c>
      <c r="I11" s="20">
        <v>2753.38</v>
      </c>
      <c r="J11" s="20">
        <v>2753.38</v>
      </c>
      <c r="K11" s="21">
        <f t="shared" si="0"/>
        <v>41229.9</v>
      </c>
    </row>
    <row r="12" spans="1:11" ht="15" x14ac:dyDescent="0.2">
      <c r="A12" s="77"/>
      <c r="B12" s="23" t="s">
        <v>19</v>
      </c>
      <c r="C12" s="8" t="s">
        <v>9</v>
      </c>
      <c r="D12" s="17" t="s">
        <v>15</v>
      </c>
      <c r="E12" s="18">
        <v>41209</v>
      </c>
      <c r="F12" s="19" t="s">
        <v>37</v>
      </c>
      <c r="G12" s="19" t="s">
        <v>37</v>
      </c>
      <c r="H12" s="19" t="s">
        <v>39</v>
      </c>
      <c r="I12" s="20">
        <v>3516.66</v>
      </c>
      <c r="J12" s="20">
        <v>3000</v>
      </c>
      <c r="K12" s="21">
        <f t="shared" si="0"/>
        <v>38229.9</v>
      </c>
    </row>
    <row r="13" spans="1:11" ht="15" x14ac:dyDescent="0.2">
      <c r="A13" s="78"/>
      <c r="B13" s="23" t="s">
        <v>25</v>
      </c>
      <c r="C13" s="8" t="s">
        <v>10</v>
      </c>
      <c r="D13" s="17" t="s">
        <v>15</v>
      </c>
      <c r="E13" s="18">
        <v>41230</v>
      </c>
      <c r="F13" s="19" t="s">
        <v>40</v>
      </c>
      <c r="G13" s="19" t="s">
        <v>37</v>
      </c>
      <c r="H13" s="19" t="s">
        <v>39</v>
      </c>
      <c r="I13" s="20">
        <v>2321.38</v>
      </c>
      <c r="J13" s="20">
        <v>2321.38</v>
      </c>
      <c r="K13" s="21">
        <f t="shared" si="0"/>
        <v>35908.520000000004</v>
      </c>
    </row>
    <row r="14" spans="1:11" ht="15" x14ac:dyDescent="0.2">
      <c r="A14" s="43"/>
      <c r="B14" s="27"/>
      <c r="C14" s="28"/>
      <c r="D14" s="29"/>
      <c r="E14" s="30"/>
      <c r="F14" s="31"/>
      <c r="G14" s="6"/>
      <c r="H14" s="46" t="s">
        <v>62</v>
      </c>
      <c r="I14" s="20">
        <f>SUM(I5:I13)</f>
        <v>14758.14</v>
      </c>
      <c r="J14" s="20">
        <f>SUM(J5:J13)</f>
        <v>14091.48</v>
      </c>
      <c r="K14" s="32"/>
    </row>
    <row r="15" spans="1:11" ht="15" x14ac:dyDescent="0.2">
      <c r="A15" s="44"/>
      <c r="B15" s="33"/>
      <c r="C15" s="34"/>
      <c r="D15" s="35"/>
      <c r="E15" s="36"/>
      <c r="F15" s="37"/>
      <c r="G15" s="37"/>
      <c r="H15" s="37"/>
      <c r="I15" s="38"/>
      <c r="J15" s="38"/>
      <c r="K15" s="39"/>
    </row>
    <row r="16" spans="1:11" s="6" customFormat="1" ht="15" customHeight="1" x14ac:dyDescent="0.2">
      <c r="A16" s="76" t="s">
        <v>70</v>
      </c>
      <c r="B16" s="23" t="s">
        <v>33</v>
      </c>
      <c r="C16" s="8" t="s">
        <v>34</v>
      </c>
      <c r="D16" s="17" t="s">
        <v>15</v>
      </c>
      <c r="E16" s="18">
        <v>41356</v>
      </c>
      <c r="F16" s="19" t="s">
        <v>40</v>
      </c>
      <c r="G16" s="19" t="s">
        <v>37</v>
      </c>
      <c r="H16" s="19" t="s">
        <v>39</v>
      </c>
      <c r="I16" s="20">
        <v>2203.81</v>
      </c>
      <c r="J16" s="21">
        <f>0.9*I16</f>
        <v>1983.4290000000001</v>
      </c>
      <c r="K16" s="21">
        <f>K13-J16</f>
        <v>33925.091</v>
      </c>
    </row>
    <row r="17" spans="1:12" s="6" customFormat="1" ht="15" x14ac:dyDescent="0.2">
      <c r="A17" s="80"/>
      <c r="B17" s="23" t="s">
        <v>56</v>
      </c>
      <c r="C17" s="8" t="s">
        <v>35</v>
      </c>
      <c r="D17" s="17" t="s">
        <v>15</v>
      </c>
      <c r="E17" s="18">
        <v>41342</v>
      </c>
      <c r="F17" s="19" t="s">
        <v>40</v>
      </c>
      <c r="G17" s="19" t="s">
        <v>37</v>
      </c>
      <c r="H17" s="19" t="s">
        <v>39</v>
      </c>
      <c r="I17" s="20">
        <v>1450</v>
      </c>
      <c r="J17" s="21">
        <f>0.9*I17</f>
        <v>1305</v>
      </c>
      <c r="K17" s="21">
        <f>K16-J17</f>
        <v>32620.091</v>
      </c>
    </row>
    <row r="18" spans="1:12" ht="16.5" customHeight="1" x14ac:dyDescent="0.2">
      <c r="A18" s="80"/>
      <c r="B18" s="23" t="s">
        <v>71</v>
      </c>
      <c r="C18" s="8" t="s">
        <v>41</v>
      </c>
      <c r="D18" s="17" t="s">
        <v>42</v>
      </c>
      <c r="E18" s="18">
        <v>41392</v>
      </c>
      <c r="F18" s="19" t="s">
        <v>37</v>
      </c>
      <c r="G18" s="19" t="s">
        <v>37</v>
      </c>
      <c r="H18" s="19" t="s">
        <v>39</v>
      </c>
      <c r="I18" s="20">
        <v>23522</v>
      </c>
      <c r="J18" s="20">
        <v>21169.8</v>
      </c>
      <c r="K18" s="21">
        <f t="shared" ref="K18:K25" si="1">K17-J18</f>
        <v>11450.291000000001</v>
      </c>
      <c r="L18" s="41"/>
    </row>
    <row r="19" spans="1:12" ht="15" x14ac:dyDescent="0.2">
      <c r="A19" s="80"/>
      <c r="B19" s="23" t="s">
        <v>57</v>
      </c>
      <c r="C19" s="8" t="s">
        <v>16</v>
      </c>
      <c r="D19" s="17" t="s">
        <v>15</v>
      </c>
      <c r="E19" s="18">
        <v>41455</v>
      </c>
      <c r="F19" s="19" t="s">
        <v>37</v>
      </c>
      <c r="G19" s="19" t="s">
        <v>37</v>
      </c>
      <c r="H19" s="19" t="s">
        <v>39</v>
      </c>
      <c r="I19" s="20">
        <v>2800</v>
      </c>
      <c r="J19" s="21">
        <f>0.9*I19</f>
        <v>2520</v>
      </c>
      <c r="K19" s="21">
        <f t="shared" si="1"/>
        <v>8930.2910000000011</v>
      </c>
    </row>
    <row r="20" spans="1:12" ht="30" x14ac:dyDescent="0.2">
      <c r="A20" s="80"/>
      <c r="B20" s="23" t="s">
        <v>45</v>
      </c>
      <c r="C20" s="8" t="s">
        <v>46</v>
      </c>
      <c r="D20" s="17" t="s">
        <v>15</v>
      </c>
      <c r="E20" s="18">
        <v>41391</v>
      </c>
      <c r="F20" s="19" t="s">
        <v>37</v>
      </c>
      <c r="G20" s="19" t="s">
        <v>37</v>
      </c>
      <c r="H20" s="19" t="s">
        <v>39</v>
      </c>
      <c r="I20" s="20">
        <v>3026.7</v>
      </c>
      <c r="J20" s="20">
        <v>2700</v>
      </c>
      <c r="K20" s="21">
        <f t="shared" si="1"/>
        <v>6230.2910000000011</v>
      </c>
    </row>
    <row r="21" spans="1:12" ht="15" x14ac:dyDescent="0.2">
      <c r="A21" s="80"/>
      <c r="B21" s="23" t="s">
        <v>47</v>
      </c>
      <c r="C21" s="8" t="s">
        <v>48</v>
      </c>
      <c r="D21" s="17" t="s">
        <v>11</v>
      </c>
      <c r="E21" s="18">
        <v>41391</v>
      </c>
      <c r="F21" s="19" t="s">
        <v>37</v>
      </c>
      <c r="G21" s="19" t="s">
        <v>37</v>
      </c>
      <c r="H21" s="19" t="s">
        <v>39</v>
      </c>
      <c r="I21" s="20">
        <v>599</v>
      </c>
      <c r="J21" s="21">
        <f>0.9*I21</f>
        <v>539.1</v>
      </c>
      <c r="K21" s="21">
        <f t="shared" si="1"/>
        <v>5691.1910000000007</v>
      </c>
    </row>
    <row r="22" spans="1:12" ht="15" x14ac:dyDescent="0.2">
      <c r="A22" s="80"/>
      <c r="B22" s="23" t="s">
        <v>49</v>
      </c>
      <c r="C22" s="8" t="s">
        <v>50</v>
      </c>
      <c r="D22" s="17" t="s">
        <v>15</v>
      </c>
      <c r="E22" s="18">
        <v>41384</v>
      </c>
      <c r="F22" s="19" t="s">
        <v>40</v>
      </c>
      <c r="G22" s="19" t="s">
        <v>40</v>
      </c>
      <c r="H22" s="19" t="s">
        <v>37</v>
      </c>
      <c r="I22" s="20">
        <v>1000</v>
      </c>
      <c r="J22" s="21">
        <f>0.9*I22</f>
        <v>900</v>
      </c>
      <c r="K22" s="21">
        <f t="shared" si="1"/>
        <v>4791.1910000000007</v>
      </c>
    </row>
    <row r="23" spans="1:12" ht="15" x14ac:dyDescent="0.2">
      <c r="A23" s="80"/>
      <c r="B23" s="23" t="s">
        <v>69</v>
      </c>
      <c r="C23" s="8" t="s">
        <v>51</v>
      </c>
      <c r="D23" s="17" t="s">
        <v>15</v>
      </c>
      <c r="E23" s="18">
        <v>41392</v>
      </c>
      <c r="F23" s="19" t="s">
        <v>37</v>
      </c>
      <c r="G23" s="19" t="s">
        <v>37</v>
      </c>
      <c r="H23" s="19" t="s">
        <v>39</v>
      </c>
      <c r="I23" s="20">
        <v>2784</v>
      </c>
      <c r="J23" s="21">
        <f>0.9*I23</f>
        <v>2505.6</v>
      </c>
      <c r="K23" s="21">
        <f t="shared" si="1"/>
        <v>2285.5910000000008</v>
      </c>
    </row>
    <row r="24" spans="1:12" ht="15" x14ac:dyDescent="0.2">
      <c r="A24" s="80"/>
      <c r="B24" s="23" t="s">
        <v>52</v>
      </c>
      <c r="C24" s="8" t="s">
        <v>53</v>
      </c>
      <c r="D24" s="17" t="s">
        <v>15</v>
      </c>
      <c r="E24" s="18">
        <v>41398</v>
      </c>
      <c r="F24" s="19" t="s">
        <v>37</v>
      </c>
      <c r="G24" s="19" t="s">
        <v>40</v>
      </c>
      <c r="H24" s="19" t="s">
        <v>39</v>
      </c>
      <c r="I24" s="20">
        <f>1270+250+252+500+162</f>
        <v>2434</v>
      </c>
      <c r="J24" s="21">
        <f>0.9*I24</f>
        <v>2190.6</v>
      </c>
      <c r="K24" s="21">
        <f t="shared" si="1"/>
        <v>94.991000000000895</v>
      </c>
    </row>
    <row r="25" spans="1:12" ht="15" x14ac:dyDescent="0.2">
      <c r="A25" s="81"/>
      <c r="B25" s="23" t="s">
        <v>43</v>
      </c>
      <c r="C25" s="8" t="s">
        <v>44</v>
      </c>
      <c r="D25" s="17" t="s">
        <v>15</v>
      </c>
      <c r="E25" s="18">
        <v>41384</v>
      </c>
      <c r="F25" s="54" t="s">
        <v>37</v>
      </c>
      <c r="G25" s="54" t="s">
        <v>37</v>
      </c>
      <c r="H25" s="19" t="s">
        <v>39</v>
      </c>
      <c r="I25" s="20">
        <v>3211.81</v>
      </c>
      <c r="J25" s="55">
        <v>2700</v>
      </c>
      <c r="K25" s="49">
        <f t="shared" si="1"/>
        <v>-2605.0089999999991</v>
      </c>
    </row>
    <row r="26" spans="1:12" ht="15" x14ac:dyDescent="0.2">
      <c r="A26" s="6"/>
      <c r="B26" s="6"/>
      <c r="C26" s="6"/>
      <c r="D26" s="26"/>
      <c r="E26" s="6"/>
      <c r="F26" s="42"/>
      <c r="G26" s="42"/>
      <c r="H26" s="46" t="s">
        <v>62</v>
      </c>
      <c r="I26" s="20">
        <f>SUM(I16:I25)</f>
        <v>43031.32</v>
      </c>
      <c r="J26" s="20">
        <f>SUM(J16:J25)</f>
        <v>38513.528999999995</v>
      </c>
      <c r="K26" s="42"/>
    </row>
    <row r="27" spans="1:12" ht="15" x14ac:dyDescent="0.2">
      <c r="A27" s="59"/>
      <c r="B27" s="40"/>
      <c r="C27" s="60"/>
      <c r="D27" s="61"/>
      <c r="E27" s="62"/>
      <c r="F27" s="63"/>
      <c r="G27" s="63"/>
      <c r="H27" s="63"/>
      <c r="I27" s="14"/>
      <c r="J27" s="14"/>
      <c r="K27" s="39"/>
    </row>
    <row r="28" spans="1:12" s="6" customFormat="1" ht="15.75" x14ac:dyDescent="0.25">
      <c r="C28" s="56"/>
      <c r="D28" s="26"/>
      <c r="I28" s="48"/>
      <c r="J28" s="15" t="s">
        <v>67</v>
      </c>
      <c r="K28" s="16">
        <v>10000</v>
      </c>
    </row>
    <row r="29" spans="1:12" s="6" customFormat="1" ht="18" customHeight="1" x14ac:dyDescent="0.2">
      <c r="A29" s="76" t="s">
        <v>17</v>
      </c>
      <c r="B29" s="8" t="s">
        <v>31</v>
      </c>
      <c r="C29" s="8" t="s">
        <v>17</v>
      </c>
      <c r="D29" s="17" t="s">
        <v>15</v>
      </c>
      <c r="E29" s="22" t="s">
        <v>18</v>
      </c>
      <c r="F29" s="19" t="s">
        <v>37</v>
      </c>
      <c r="G29" s="19" t="s">
        <v>37</v>
      </c>
      <c r="H29" s="19" t="s">
        <v>39</v>
      </c>
      <c r="I29" s="20">
        <v>597.6</v>
      </c>
      <c r="J29" s="20">
        <v>597.6</v>
      </c>
      <c r="K29" s="21">
        <f>K28-J29</f>
        <v>9402.4</v>
      </c>
    </row>
    <row r="30" spans="1:12" ht="18" customHeight="1" x14ac:dyDescent="0.2">
      <c r="A30" s="77"/>
      <c r="B30" s="8" t="s">
        <v>68</v>
      </c>
      <c r="C30" s="8" t="s">
        <v>17</v>
      </c>
      <c r="D30" s="17" t="s">
        <v>15</v>
      </c>
      <c r="E30" s="45">
        <v>41548</v>
      </c>
      <c r="F30" s="19" t="s">
        <v>37</v>
      </c>
      <c r="G30" s="19" t="s">
        <v>37</v>
      </c>
      <c r="H30" s="19" t="s">
        <v>39</v>
      </c>
      <c r="I30" s="20">
        <v>960</v>
      </c>
      <c r="J30" s="20">
        <f>0.9*I30</f>
        <v>864</v>
      </c>
      <c r="K30" s="21">
        <f>K29-J30</f>
        <v>8538.4</v>
      </c>
    </row>
    <row r="31" spans="1:12" ht="18" customHeight="1" x14ac:dyDescent="0.2">
      <c r="A31" s="77"/>
      <c r="B31" s="23" t="s">
        <v>54</v>
      </c>
      <c r="C31" s="8" t="s">
        <v>17</v>
      </c>
      <c r="D31" s="17" t="s">
        <v>15</v>
      </c>
      <c r="E31" s="18">
        <v>41307</v>
      </c>
      <c r="F31" s="19" t="s">
        <v>37</v>
      </c>
      <c r="G31" s="19" t="s">
        <v>37</v>
      </c>
      <c r="H31" s="19" t="s">
        <v>39</v>
      </c>
      <c r="I31" s="20">
        <v>2200</v>
      </c>
      <c r="J31" s="21">
        <f>0.9*I31</f>
        <v>1980</v>
      </c>
      <c r="K31" s="21">
        <f>K30-J31</f>
        <v>6558.4</v>
      </c>
    </row>
    <row r="32" spans="1:12" ht="18" customHeight="1" x14ac:dyDescent="0.2">
      <c r="A32" s="77"/>
      <c r="B32" s="23" t="s">
        <v>55</v>
      </c>
      <c r="C32" s="8" t="s">
        <v>17</v>
      </c>
      <c r="D32" s="17" t="s">
        <v>15</v>
      </c>
      <c r="E32" s="18">
        <v>41377</v>
      </c>
      <c r="F32" s="19" t="s">
        <v>37</v>
      </c>
      <c r="G32" s="19" t="s">
        <v>37</v>
      </c>
      <c r="H32" s="19" t="s">
        <v>39</v>
      </c>
      <c r="I32" s="20">
        <v>540</v>
      </c>
      <c r="J32" s="21">
        <f>0.9*I32</f>
        <v>486</v>
      </c>
      <c r="K32" s="21">
        <f>K31-J32</f>
        <v>6072.4</v>
      </c>
    </row>
    <row r="33" spans="1:11" ht="18" customHeight="1" x14ac:dyDescent="0.2">
      <c r="A33" s="78"/>
      <c r="B33" s="23" t="s">
        <v>58</v>
      </c>
      <c r="C33" s="8" t="s">
        <v>17</v>
      </c>
      <c r="D33" s="17" t="s">
        <v>15</v>
      </c>
      <c r="E33" s="45">
        <v>41426</v>
      </c>
      <c r="F33" s="19" t="s">
        <v>37</v>
      </c>
      <c r="G33" s="19" t="s">
        <v>37</v>
      </c>
      <c r="H33" s="19" t="s">
        <v>39</v>
      </c>
      <c r="I33" s="20">
        <v>2300</v>
      </c>
      <c r="J33" s="21">
        <f>0.9*I33</f>
        <v>2070</v>
      </c>
      <c r="K33" s="21">
        <f>K32-J33</f>
        <v>4002.3999999999996</v>
      </c>
    </row>
    <row r="34" spans="1:11" s="6" customFormat="1" ht="15" customHeight="1" x14ac:dyDescent="0.2">
      <c r="B34" s="6" t="s">
        <v>64</v>
      </c>
      <c r="D34" s="26"/>
      <c r="H34" s="46" t="s">
        <v>62</v>
      </c>
      <c r="I34" s="57">
        <f>SUM(I29:I33)</f>
        <v>6597.6</v>
      </c>
      <c r="J34" s="57">
        <f>SUM(J29:J33)</f>
        <v>5997.6</v>
      </c>
    </row>
    <row r="35" spans="1:11" ht="15" customHeight="1" x14ac:dyDescent="0.2">
      <c r="A35" s="6"/>
      <c r="B35" s="6" t="s">
        <v>72</v>
      </c>
      <c r="C35" s="6"/>
      <c r="D35" s="26"/>
      <c r="E35" s="6"/>
      <c r="F35" s="6"/>
      <c r="G35" s="6"/>
      <c r="H35" s="6"/>
      <c r="I35" s="48"/>
      <c r="J35" s="6"/>
      <c r="K35" s="6"/>
    </row>
    <row r="36" spans="1:11" ht="15" customHeight="1" x14ac:dyDescent="0.2">
      <c r="A36" s="6"/>
      <c r="B36" s="58" t="s">
        <v>63</v>
      </c>
      <c r="C36" s="6"/>
      <c r="D36" s="26"/>
      <c r="E36" s="6"/>
      <c r="F36" s="84" t="s">
        <v>78</v>
      </c>
      <c r="G36" s="85"/>
      <c r="H36" s="85"/>
      <c r="I36" s="85"/>
      <c r="J36" s="39">
        <f>10000-5997.6</f>
        <v>4002.3999999999996</v>
      </c>
      <c r="K36" s="6"/>
    </row>
    <row r="37" spans="1:11" ht="15" customHeight="1" thickBot="1" x14ac:dyDescent="0.25">
      <c r="A37" s="6"/>
      <c r="B37" s="6"/>
      <c r="C37" s="6"/>
      <c r="D37" s="26"/>
      <c r="E37" s="6"/>
      <c r="F37" s="6"/>
      <c r="G37" s="6"/>
      <c r="H37" s="6"/>
      <c r="I37" s="48"/>
      <c r="J37" s="6"/>
      <c r="K37" s="6"/>
    </row>
    <row r="38" spans="1:11" ht="15" customHeight="1" thickBot="1" x14ac:dyDescent="0.3">
      <c r="A38" s="6"/>
      <c r="C38" s="6"/>
      <c r="D38" s="26"/>
      <c r="E38" s="6"/>
      <c r="F38" s="6"/>
      <c r="G38" s="50"/>
      <c r="H38" s="51" t="s">
        <v>66</v>
      </c>
      <c r="I38" s="52">
        <f>SUM(I26,I14,I34)</f>
        <v>64387.06</v>
      </c>
      <c r="J38" s="53">
        <f>SUM(J26,J14,J34,J36)</f>
        <v>62605.008999999991</v>
      </c>
      <c r="K38" s="6"/>
    </row>
    <row r="39" spans="1:11" ht="15" customHeight="1" x14ac:dyDescent="0.2"/>
    <row r="40" spans="1:11" s="64" customFormat="1" ht="15" customHeight="1" x14ac:dyDescent="0.2">
      <c r="A40" s="82" t="s">
        <v>75</v>
      </c>
      <c r="B40" s="83"/>
      <c r="D40" s="65"/>
      <c r="I40" s="66"/>
    </row>
    <row r="41" spans="1:11" s="64" customFormat="1" ht="15" customHeight="1" x14ac:dyDescent="0.2">
      <c r="A41" s="67"/>
      <c r="B41" s="68" t="s">
        <v>73</v>
      </c>
      <c r="C41" s="69" t="s">
        <v>74</v>
      </c>
      <c r="D41" s="70" t="s">
        <v>15</v>
      </c>
      <c r="E41" s="71">
        <v>41346</v>
      </c>
      <c r="F41" s="72" t="s">
        <v>37</v>
      </c>
      <c r="G41" s="72" t="s">
        <v>37</v>
      </c>
      <c r="H41" s="72" t="s">
        <v>39</v>
      </c>
      <c r="I41" s="73">
        <v>2596</v>
      </c>
      <c r="J41" s="74">
        <f>0.9*I41</f>
        <v>2336.4</v>
      </c>
      <c r="K41" s="75"/>
    </row>
    <row r="42" spans="1:11" ht="15" customHeight="1" thickBot="1" x14ac:dyDescent="0.25">
      <c r="A42" s="6"/>
      <c r="B42" s="56"/>
      <c r="C42" s="6"/>
      <c r="D42" s="26"/>
      <c r="E42" s="6"/>
      <c r="F42" s="6"/>
      <c r="G42" s="6"/>
      <c r="H42" s="6"/>
      <c r="I42" s="6"/>
      <c r="J42" s="6"/>
      <c r="K42" s="6"/>
    </row>
    <row r="43" spans="1:11" ht="15" customHeight="1" thickBot="1" x14ac:dyDescent="0.3">
      <c r="A43" s="47"/>
      <c r="G43" s="50"/>
      <c r="H43" s="51" t="s">
        <v>76</v>
      </c>
      <c r="I43" s="52">
        <f>SUM(I38,I41)</f>
        <v>66983.06</v>
      </c>
      <c r="J43" s="52">
        <f>SUM(J38,J41)</f>
        <v>64941.408999999992</v>
      </c>
    </row>
    <row r="44" spans="1:11" x14ac:dyDescent="0.2">
      <c r="A44" s="47"/>
    </row>
    <row r="45" spans="1:11" x14ac:dyDescent="0.2">
      <c r="A45" s="47"/>
    </row>
  </sheetData>
  <mergeCells count="6">
    <mergeCell ref="A5:A13"/>
    <mergeCell ref="A29:A33"/>
    <mergeCell ref="A1:K1"/>
    <mergeCell ref="A16:A25"/>
    <mergeCell ref="A40:B40"/>
    <mergeCell ref="F36:I36"/>
  </mergeCells>
  <printOptions horizontalCentered="1"/>
  <pageMargins left="0.25" right="0.25" top="0.5" bottom="0.25" header="0.5" footer="0.5"/>
  <pageSetup paperSize="17" scale="96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Marlee Press</cp:lastModifiedBy>
  <cp:lastPrinted>2012-12-13T13:29:53Z</cp:lastPrinted>
  <dcterms:created xsi:type="dcterms:W3CDTF">2012-02-28T23:35:30Z</dcterms:created>
  <dcterms:modified xsi:type="dcterms:W3CDTF">2012-12-13T17:37:11Z</dcterms:modified>
</cp:coreProperties>
</file>