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75" windowHeight="8070" activeTab="1"/>
  </bookViews>
  <sheets>
    <sheet name="MidYrBAList" sheetId="13" r:id="rId1"/>
    <sheet name="FinalList" sheetId="14" r:id="rId2"/>
    <sheet name="Sheet1" sheetId="15" r:id="rId3"/>
  </sheets>
  <definedNames>
    <definedName name="_xlnm.Print_Area" localSheetId="1">FinalList!$A$1:$G$43</definedName>
    <definedName name="_xlnm.Print_Area" localSheetId="0">MidYrBAList!$A$1:$G$66</definedName>
  </definedNames>
  <calcPr calcId="144525"/>
</workbook>
</file>

<file path=xl/calcChain.xml><?xml version="1.0" encoding="utf-8"?>
<calcChain xmlns="http://schemas.openxmlformats.org/spreadsheetml/2006/main">
  <c r="D41" i="14" l="1"/>
  <c r="E38" i="14"/>
  <c r="D38" i="14"/>
  <c r="D16" i="14" l="1"/>
  <c r="B9" i="15" l="1"/>
  <c r="B10" i="15" s="1"/>
  <c r="D10" i="15"/>
  <c r="C9" i="15"/>
  <c r="C8" i="15"/>
  <c r="C7" i="15"/>
  <c r="C6" i="15"/>
  <c r="C5" i="15"/>
  <c r="C4" i="15"/>
  <c r="C10" i="15" l="1"/>
  <c r="D17" i="14"/>
  <c r="E49" i="14"/>
  <c r="E6" i="14"/>
  <c r="E10" i="14" s="1"/>
  <c r="D6" i="14"/>
  <c r="D10" i="14" s="1"/>
  <c r="D49" i="14" l="1"/>
  <c r="D52" i="14" s="1"/>
  <c r="D38" i="13"/>
  <c r="E50" i="13"/>
  <c r="D50" i="13"/>
  <c r="D66" i="13" l="1"/>
  <c r="E46" i="13"/>
  <c r="D46" i="13"/>
  <c r="E38" i="13" l="1"/>
  <c r="E66" i="13" l="1"/>
  <c r="D17" i="13" l="1"/>
  <c r="D40" i="13" s="1"/>
  <c r="E6" i="13"/>
  <c r="E10" i="13" s="1"/>
  <c r="D6" i="13" l="1"/>
  <c r="D10" i="13" s="1"/>
</calcChain>
</file>

<file path=xl/sharedStrings.xml><?xml version="1.0" encoding="utf-8"?>
<sst xmlns="http://schemas.openxmlformats.org/spreadsheetml/2006/main" count="119" uniqueCount="86">
  <si>
    <t>FY 11 Final Expenditure Budget:</t>
  </si>
  <si>
    <t>FY 11 UNAUDITED Expenditures:</t>
  </si>
  <si>
    <t>Carryover PO's:</t>
  </si>
  <si>
    <t>UNAUDITED Available Balance:</t>
  </si>
  <si>
    <t>Unspent Hospitality and Events (1110 and 1320):</t>
  </si>
  <si>
    <t>Unspent Find-It-All Roswell:</t>
  </si>
  <si>
    <t>Unspent Bike Roswell Grant Match:</t>
  </si>
  <si>
    <t>Funding for Bond Election:</t>
  </si>
  <si>
    <t>Additional ADA funding:</t>
  </si>
  <si>
    <t>Leita Thompson Decel Lane:</t>
  </si>
  <si>
    <t>GENERAL FUND</t>
  </si>
  <si>
    <t>Hotel/Motel Public/Private Partnership funding:</t>
  </si>
  <si>
    <t>???</t>
  </si>
  <si>
    <t>PRELIMINARY Available Balance:</t>
  </si>
  <si>
    <t>Carryover Capital/Contingency ("Schedule C"):</t>
  </si>
  <si>
    <t>Additional "Find-It-All Roswell" funding:</t>
  </si>
  <si>
    <t>Additional Unemployment Insurance funding:</t>
  </si>
  <si>
    <t>FY 2012 MID-YEAR BUDGET AMENDMENT</t>
  </si>
  <si>
    <t>Included:</t>
  </si>
  <si>
    <t>Verifying:</t>
  </si>
  <si>
    <t>NOT Included:</t>
  </si>
  <si>
    <t>Recreation Department Career Development:</t>
  </si>
  <si>
    <t>Sub-Total:</t>
  </si>
  <si>
    <t>Dobbs Drive parking lot funding ($338,000 needed, $32,000 funded):</t>
  </si>
  <si>
    <t>Part-Time P-Card Coordinator position (Finance):</t>
  </si>
  <si>
    <t>Additional funding for Strategic Economic Development Plan ($120,000 originally approved, $103,775 encumbered):</t>
  </si>
  <si>
    <t>OTHER FUNDS</t>
  </si>
  <si>
    <t>FY 2011 Budgeted Use of Fund Balance:</t>
  </si>
  <si>
    <t>FY 2011 UNAUDITED Use of Fund Balance:</t>
  </si>
  <si>
    <t>Group Benefits Fund</t>
  </si>
  <si>
    <t>Other Funds</t>
  </si>
  <si>
    <t>UNAUDITED Available Fund Balance (budgeted but not used):</t>
  </si>
  <si>
    <t>FY 2011 Beginning Total Available Fund Balance:</t>
  </si>
  <si>
    <t>FY 2011 UNAUDITED Available Fund Balance (budgeted but not used):</t>
  </si>
  <si>
    <t>Risk &amp; Liability Fund</t>
  </si>
  <si>
    <t>Cultural Arts Center Expansion - feasibility study</t>
  </si>
  <si>
    <t>RAP Culvert repair - add'l funds ($71,680 avail):</t>
  </si>
  <si>
    <t>Riverside Park Bandstand - add'l funds ($38,600 avail):</t>
  </si>
  <si>
    <t>Historic Mill Bathrooms - add'l funds ($94,607 avail):</t>
  </si>
  <si>
    <t>Additional funding for Special Events:</t>
  </si>
  <si>
    <t>weapons for SWAT (merging w/Alpharetta, need standard weapon - 45's):</t>
  </si>
  <si>
    <t>Confiscated Assets</t>
  </si>
  <si>
    <t>Ripley Building - may need add'l funds ($37,300 avail):</t>
  </si>
  <si>
    <t>Recreation Participation</t>
  </si>
  <si>
    <t>Additional funding for Downtown Development Authority (DDA):</t>
  </si>
  <si>
    <t>Unspent Training for Downtown Development Authority:</t>
  </si>
  <si>
    <t>Full-Time Program Coordinator position (Community Development):</t>
  </si>
  <si>
    <t>Recognize 1st qtr Risk &amp; Liability insurance reimbursements:</t>
  </si>
  <si>
    <t>North Fulton Chamber of Commerce Expo (Progress Partner) funding:</t>
  </si>
  <si>
    <t>Snow Chains for Patrol</t>
  </si>
  <si>
    <t>FY 13 Budget Process</t>
  </si>
  <si>
    <t>Hotel/Motel-Trails: BA when funds needed</t>
  </si>
  <si>
    <t>Impact Fees: BA when funds needed</t>
  </si>
  <si>
    <t>Issues:</t>
  </si>
  <si>
    <t>Bike Ride Across Georgia (BRAG) sponsorship / Special Events:</t>
  </si>
  <si>
    <t>Full-Time Marshal position (Court Services):</t>
  </si>
  <si>
    <t>Confiscated Assets: BA when funds needed</t>
  </si>
  <si>
    <t>Community Building trip (Greenville, SC - March, 2012):</t>
  </si>
  <si>
    <t>One-Time Employee Compensation ($779,010 All Funds):</t>
  </si>
  <si>
    <t>Allocation of City Stormwater Fee budget (move from 7110 out to City Departments):</t>
  </si>
  <si>
    <t>Administration Department position re-organization:</t>
  </si>
  <si>
    <t>Outstanding Issues:</t>
  </si>
  <si>
    <t>TBD</t>
  </si>
  <si>
    <t>City Stormwater Utility Fee:</t>
  </si>
  <si>
    <t>Monthly</t>
  </si>
  <si>
    <t>Annual</t>
  </si>
  <si>
    <t>Rounded</t>
  </si>
  <si>
    <t>Bike Ride Across Georgia (BRAG) sponsorship:</t>
  </si>
  <si>
    <t>Total mid-year adjustment included:</t>
  </si>
  <si>
    <t>FY 2011 UNAUDITED Available Fund Balance (budgeted but not used), including outstanding issues:</t>
  </si>
  <si>
    <t>FY 2011 UNAUDITED Available Fund Balance (budgeted but not used), including mid-year adjustment:</t>
  </si>
  <si>
    <t>Community Building Trip (Greenville, SC - March, 2012):</t>
  </si>
  <si>
    <t>Recognition of Risk &amp; Liability insurance reimbursement for repair of the generator at Law Enforcement Center:</t>
  </si>
  <si>
    <t>One-Time Employee Compensation ($1,000 for Full-Time Employees and $500 for Part-Time Employees) ($779,010 All Funds):</t>
  </si>
  <si>
    <t>Re-allocation of City Stormwater Fee budget (move from Cost Center 7110 to the City Departments):</t>
  </si>
  <si>
    <t>Community Development Work Plan - Unified Development Code:</t>
  </si>
  <si>
    <t>Administration Department (Information Technology) re-organization (add/delete):</t>
  </si>
  <si>
    <t>2.13% based on an average salary</t>
  </si>
  <si>
    <t>Hospitality and Events (1110 and 1320):</t>
  </si>
  <si>
    <t xml:space="preserve"> Find-It-All Roswell:</t>
  </si>
  <si>
    <t>Training for the Downtown Development Authority:</t>
  </si>
  <si>
    <t>Funding for the Strategic Economic Development Plan ($120,000 originally approved, $103,775 encumbered):</t>
  </si>
  <si>
    <t>Additional unemployment insurance:</t>
  </si>
  <si>
    <t>Glock .45 caliber handguns and supplies for (20) SWAT Officers:</t>
  </si>
  <si>
    <t>Administration Department (Court Services) Full-Time Marshal position:</t>
  </si>
  <si>
    <t>Finance Department Part-Time P-Card Coordinator position: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</si>
</sst>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8" fontId="0" fillId="0" borderId="1" xfId="0" applyNumberFormat="1" applyBorder="1" applyAlignment="1">
      <alignment horizontal="right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2" xfId="0" applyFont="1" applyBorder="1" applyAlignment="1">
      <alignment horizontal="right"/>
    </xf>
    <xf numFmtId="8" fontId="0" fillId="0" borderId="0" xfId="0" applyNumberFormat="1" applyAlignment="1">
      <alignment horizontal="right"/>
    </xf>
    <xf numFmtId="8" fontId="0" fillId="0" borderId="2" xfId="0" applyNumberFormat="1" applyBorder="1" applyAlignment="1">
      <alignment horizontal="right"/>
    </xf>
    <xf numFmtId="8" fontId="0" fillId="0" borderId="3" xfId="0" applyNumberFormat="1" applyBorder="1" applyAlignment="1">
      <alignment horizontal="right"/>
    </xf>
    <xf numFmtId="8" fontId="0" fillId="0" borderId="0" xfId="0" applyNumberForma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8" fontId="1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right"/>
    </xf>
    <xf numFmtId="8" fontId="1" fillId="0" borderId="0" xfId="0" applyNumberFormat="1" applyFont="1" applyBorder="1" applyAlignment="1">
      <alignment horizontal="right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8" fontId="1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8" fontId="4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8" fontId="11" fillId="0" borderId="1" xfId="0" applyNumberFormat="1" applyFont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8" fontId="1" fillId="2" borderId="4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center"/>
    </xf>
    <xf numFmtId="8" fontId="11" fillId="0" borderId="2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wrapText="1"/>
    </xf>
    <xf numFmtId="8" fontId="0" fillId="3" borderId="2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0" xfId="0" applyFont="1" applyFill="1"/>
    <xf numFmtId="0" fontId="0" fillId="3" borderId="0" xfId="0" applyFill="1" applyAlignment="1"/>
    <xf numFmtId="0" fontId="2" fillId="3" borderId="0" xfId="0" applyFont="1" applyFill="1" applyAlignment="1"/>
    <xf numFmtId="0" fontId="6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0" fillId="3" borderId="1" xfId="0" applyFill="1" applyBorder="1" applyAlignment="1"/>
    <xf numFmtId="0" fontId="0" fillId="3" borderId="0" xfId="0" applyFill="1"/>
    <xf numFmtId="8" fontId="12" fillId="3" borderId="2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wrapText="1"/>
    </xf>
    <xf numFmtId="8" fontId="0" fillId="3" borderId="1" xfId="0" applyNumberFormat="1" applyFill="1" applyBorder="1" applyAlignment="1">
      <alignment horizontal="right"/>
    </xf>
    <xf numFmtId="0" fontId="0" fillId="3" borderId="0" xfId="0" applyFill="1" applyBorder="1" applyAlignment="1"/>
    <xf numFmtId="0" fontId="2" fillId="3" borderId="0" xfId="0" applyFont="1" applyFill="1" applyBorder="1" applyAlignment="1"/>
    <xf numFmtId="0" fontId="10" fillId="3" borderId="2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center" wrapText="1"/>
    </xf>
    <xf numFmtId="8" fontId="11" fillId="3" borderId="2" xfId="0" applyNumberFormat="1" applyFont="1" applyFill="1" applyBorder="1" applyAlignment="1">
      <alignment horizontal="right"/>
    </xf>
    <xf numFmtId="8" fontId="13" fillId="3" borderId="2" xfId="0" applyNumberFormat="1" applyFont="1" applyFill="1" applyBorder="1" applyAlignment="1">
      <alignment horizontal="left"/>
    </xf>
    <xf numFmtId="8" fontId="12" fillId="3" borderId="2" xfId="0" applyNumberFormat="1" applyFont="1" applyFill="1" applyBorder="1" applyAlignment="1">
      <alignment horizontal="left"/>
    </xf>
    <xf numFmtId="0" fontId="2" fillId="3" borderId="1" xfId="0" applyFont="1" applyFill="1" applyBorder="1" applyAlignment="1"/>
    <xf numFmtId="0" fontId="11" fillId="3" borderId="1" xfId="0" applyFont="1" applyFill="1" applyBorder="1"/>
    <xf numFmtId="0" fontId="10" fillId="3" borderId="2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8" xfId="0" applyBorder="1"/>
    <xf numFmtId="164" fontId="0" fillId="0" borderId="8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9" xfId="0" applyBorder="1"/>
    <xf numFmtId="164" fontId="0" fillId="0" borderId="9" xfId="0" applyNumberFormat="1" applyBorder="1" applyAlignment="1">
      <alignment horizontal="right"/>
    </xf>
    <xf numFmtId="0" fontId="9" fillId="2" borderId="4" xfId="0" applyFont="1" applyFill="1" applyBorder="1" applyAlignment="1">
      <alignment horizontal="right" wrapText="1"/>
    </xf>
    <xf numFmtId="0" fontId="0" fillId="3" borderId="3" xfId="0" applyFill="1" applyBorder="1"/>
    <xf numFmtId="0" fontId="0" fillId="3" borderId="0" xfId="0" applyFill="1" applyBorder="1"/>
    <xf numFmtId="8" fontId="0" fillId="3" borderId="0" xfId="0" applyNumberFormat="1" applyFill="1" applyBorder="1" applyAlignment="1">
      <alignment horizontal="right"/>
    </xf>
    <xf numFmtId="0" fontId="9" fillId="3" borderId="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center"/>
    </xf>
    <xf numFmtId="8" fontId="1" fillId="3" borderId="0" xfId="0" applyNumberFormat="1" applyFont="1" applyFill="1" applyBorder="1" applyAlignment="1">
      <alignment horizontal="right"/>
    </xf>
    <xf numFmtId="0" fontId="1" fillId="3" borderId="0" xfId="0" applyFont="1" applyFill="1"/>
    <xf numFmtId="0" fontId="3" fillId="3" borderId="0" xfId="0" applyFont="1" applyFill="1"/>
    <xf numFmtId="0" fontId="0" fillId="3" borderId="1" xfId="0" applyFill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6"/>
  <sheetViews>
    <sheetView showGridLines="0" view="pageBreakPreview" topLeftCell="A2" zoomScaleNormal="100" zoomScaleSheetLayoutView="100" workbookViewId="0">
      <selection activeCell="B44" sqref="B44"/>
    </sheetView>
  </sheetViews>
  <sheetFormatPr defaultRowHeight="15" x14ac:dyDescent="0.25"/>
  <cols>
    <col min="1" max="1" width="3.7109375" customWidth="1"/>
    <col min="2" max="2" width="59.28515625" customWidth="1"/>
    <col min="3" max="3" width="7.28515625" style="33" customWidth="1"/>
    <col min="4" max="4" width="17.7109375" style="9" customWidth="1"/>
    <col min="5" max="5" width="15.7109375" style="9" customWidth="1"/>
    <col min="6" max="6" width="18" customWidth="1"/>
    <col min="7" max="7" width="3.85546875" style="5" customWidth="1"/>
  </cols>
  <sheetData>
    <row r="1" spans="2:7" ht="16.5" customHeight="1" x14ac:dyDescent="0.3">
      <c r="B1" s="112" t="s">
        <v>17</v>
      </c>
      <c r="C1" s="112"/>
      <c r="D1" s="113"/>
      <c r="E1" s="113"/>
      <c r="F1" s="113"/>
    </row>
    <row r="2" spans="2:7" ht="14.25" customHeight="1" x14ac:dyDescent="0.25"/>
    <row r="3" spans="2:7" s="18" customFormat="1" ht="27" hidden="1" customHeight="1" x14ac:dyDescent="0.25">
      <c r="B3" s="16"/>
      <c r="C3" s="34"/>
      <c r="D3" s="17" t="s">
        <v>10</v>
      </c>
      <c r="E3" s="17" t="s">
        <v>26</v>
      </c>
      <c r="G3" s="19"/>
    </row>
    <row r="4" spans="2:7" hidden="1" x14ac:dyDescent="0.25">
      <c r="B4" s="2" t="s">
        <v>0</v>
      </c>
      <c r="C4" s="35"/>
      <c r="D4" s="4">
        <v>64278773.609999999</v>
      </c>
      <c r="E4" s="4"/>
    </row>
    <row r="5" spans="2:7" hidden="1" x14ac:dyDescent="0.25">
      <c r="B5" s="8" t="s">
        <v>1</v>
      </c>
      <c r="C5" s="36"/>
      <c r="D5" s="10">
        <v>-59491953.82</v>
      </c>
      <c r="E5" s="10"/>
    </row>
    <row r="6" spans="2:7" hidden="1" x14ac:dyDescent="0.25">
      <c r="B6" s="13" t="s">
        <v>13</v>
      </c>
      <c r="C6" s="37"/>
      <c r="D6" s="11">
        <f>SUM(D4:D5)</f>
        <v>4786819.7899999991</v>
      </c>
      <c r="E6" s="11">
        <f t="shared" ref="E6" si="0">SUM(E4:E5)</f>
        <v>0</v>
      </c>
    </row>
    <row r="7" spans="2:7" ht="9.75" hidden="1" customHeight="1" x14ac:dyDescent="0.25">
      <c r="B7" s="6"/>
      <c r="C7" s="38"/>
      <c r="D7" s="12"/>
      <c r="E7" s="12"/>
    </row>
    <row r="8" spans="2:7" hidden="1" x14ac:dyDescent="0.25">
      <c r="B8" s="3" t="s">
        <v>2</v>
      </c>
      <c r="C8" s="35"/>
      <c r="D8" s="4">
        <v>-655874.27</v>
      </c>
      <c r="E8" s="4"/>
    </row>
    <row r="9" spans="2:7" hidden="1" x14ac:dyDescent="0.25">
      <c r="B9" s="3" t="s">
        <v>14</v>
      </c>
      <c r="C9" s="35"/>
      <c r="D9" s="4">
        <v>-699258.9</v>
      </c>
      <c r="E9" s="4"/>
    </row>
    <row r="10" spans="2:7" s="6" customFormat="1" hidden="1" x14ac:dyDescent="0.25">
      <c r="B10" s="13" t="s">
        <v>3</v>
      </c>
      <c r="C10" s="37"/>
      <c r="D10" s="11">
        <f t="shared" ref="D10:E10" si="1">SUM(D6:D9)</f>
        <v>3431686.6199999992</v>
      </c>
      <c r="E10" s="11">
        <f t="shared" si="1"/>
        <v>0</v>
      </c>
      <c r="G10" s="7"/>
    </row>
    <row r="11" spans="2:7" s="6" customFormat="1" hidden="1" x14ac:dyDescent="0.25">
      <c r="B11" s="14"/>
      <c r="C11" s="39"/>
      <c r="D11" s="12"/>
      <c r="E11" s="12"/>
      <c r="G11" s="7"/>
    </row>
    <row r="12" spans="2:7" s="6" customFormat="1" x14ac:dyDescent="0.25">
      <c r="B12" s="29"/>
      <c r="C12" s="40"/>
      <c r="D12" s="17" t="s">
        <v>10</v>
      </c>
      <c r="E12" s="17" t="s">
        <v>26</v>
      </c>
      <c r="G12" s="7"/>
    </row>
    <row r="13" spans="2:7" s="6" customFormat="1" x14ac:dyDescent="0.25">
      <c r="B13" s="29" t="s">
        <v>32</v>
      </c>
      <c r="C13" s="40"/>
      <c r="D13" s="30">
        <v>31311000</v>
      </c>
      <c r="E13" s="12"/>
      <c r="G13" s="7"/>
    </row>
    <row r="14" spans="2:7" s="31" customFormat="1" ht="9.75" customHeight="1" x14ac:dyDescent="0.25">
      <c r="C14" s="41"/>
      <c r="G14" s="32"/>
    </row>
    <row r="15" spans="2:7" x14ac:dyDescent="0.25">
      <c r="B15" s="3" t="s">
        <v>27</v>
      </c>
      <c r="C15" s="35"/>
      <c r="D15" s="4">
        <v>7176058</v>
      </c>
      <c r="E15" s="4"/>
    </row>
    <row r="16" spans="2:7" x14ac:dyDescent="0.25">
      <c r="B16" s="8" t="s">
        <v>28</v>
      </c>
      <c r="C16" s="36"/>
      <c r="D16" s="10">
        <v>-2076533</v>
      </c>
      <c r="E16" s="10"/>
    </row>
    <row r="17" spans="2:7" x14ac:dyDescent="0.25">
      <c r="B17" s="13" t="s">
        <v>31</v>
      </c>
      <c r="C17" s="37"/>
      <c r="D17" s="11">
        <f>SUM(D15:D16)</f>
        <v>5099525</v>
      </c>
      <c r="E17" s="11"/>
    </row>
    <row r="18" spans="2:7" s="6" customFormat="1" ht="5.25" customHeight="1" x14ac:dyDescent="0.25">
      <c r="B18" s="14"/>
      <c r="C18" s="39"/>
      <c r="D18" s="12"/>
      <c r="E18" s="12"/>
      <c r="G18" s="7"/>
    </row>
    <row r="19" spans="2:7" s="6" customFormat="1" hidden="1" x14ac:dyDescent="0.25">
      <c r="B19" s="14"/>
      <c r="C19" s="39"/>
      <c r="D19" s="12"/>
      <c r="E19" s="12"/>
      <c r="G19" s="7"/>
    </row>
    <row r="20" spans="2:7" s="6" customFormat="1" ht="3" customHeight="1" x14ac:dyDescent="0.25">
      <c r="B20" s="14"/>
      <c r="C20" s="39"/>
      <c r="D20" s="12"/>
      <c r="E20" s="12"/>
      <c r="G20" s="7"/>
    </row>
    <row r="21" spans="2:7" s="6" customFormat="1" x14ac:dyDescent="0.25">
      <c r="B21" s="15" t="s">
        <v>18</v>
      </c>
      <c r="C21" s="42"/>
      <c r="D21" s="12"/>
      <c r="E21" s="12"/>
      <c r="G21" s="7"/>
    </row>
    <row r="22" spans="2:7" s="46" customFormat="1" ht="12.95" customHeight="1" x14ac:dyDescent="0.25">
      <c r="B22" s="26" t="s">
        <v>4</v>
      </c>
      <c r="C22" s="43"/>
      <c r="D22" s="4">
        <v>4545.43</v>
      </c>
      <c r="E22" s="4"/>
      <c r="G22" s="47"/>
    </row>
    <row r="23" spans="2:7" ht="12.95" customHeight="1" x14ac:dyDescent="0.25">
      <c r="B23" s="52" t="s">
        <v>7</v>
      </c>
      <c r="C23" s="53"/>
      <c r="D23" s="54">
        <v>0</v>
      </c>
      <c r="E23" s="4"/>
    </row>
    <row r="24" spans="2:7" ht="12.95" customHeight="1" x14ac:dyDescent="0.25">
      <c r="B24" s="27" t="s">
        <v>5</v>
      </c>
      <c r="C24" s="44"/>
      <c r="D24" s="10">
        <v>28702.15</v>
      </c>
      <c r="E24" s="10"/>
    </row>
    <row r="25" spans="2:7" s="46" customFormat="1" ht="12.95" customHeight="1" x14ac:dyDescent="0.25">
      <c r="B25" s="27" t="s">
        <v>45</v>
      </c>
      <c r="C25" s="44"/>
      <c r="D25" s="10">
        <v>10000</v>
      </c>
      <c r="E25" s="10"/>
      <c r="G25" s="47"/>
    </row>
    <row r="26" spans="2:7" ht="12.95" customHeight="1" x14ac:dyDescent="0.25">
      <c r="B26" s="27" t="s">
        <v>47</v>
      </c>
      <c r="C26" s="44"/>
      <c r="D26" s="10"/>
      <c r="E26" s="10">
        <v>10872.76</v>
      </c>
      <c r="F26" s="2" t="s">
        <v>34</v>
      </c>
    </row>
    <row r="27" spans="2:7" s="46" customFormat="1" ht="12.95" customHeight="1" x14ac:dyDescent="0.25">
      <c r="B27" s="27" t="s">
        <v>16</v>
      </c>
      <c r="C27" s="44"/>
      <c r="D27" s="10"/>
      <c r="E27" s="10">
        <v>75000</v>
      </c>
      <c r="F27" s="48" t="s">
        <v>29</v>
      </c>
      <c r="G27" s="47"/>
    </row>
    <row r="28" spans="2:7" s="46" customFormat="1" ht="26.25" customHeight="1" x14ac:dyDescent="0.25">
      <c r="B28" s="28" t="s">
        <v>25</v>
      </c>
      <c r="C28" s="44"/>
      <c r="D28" s="10">
        <v>16225</v>
      </c>
      <c r="E28" s="10"/>
      <c r="G28" s="47"/>
    </row>
    <row r="29" spans="2:7" s="66" customFormat="1" ht="12.95" customHeight="1" x14ac:dyDescent="0.25">
      <c r="B29" s="61" t="s">
        <v>57</v>
      </c>
      <c r="C29" s="62"/>
      <c r="D29" s="63">
        <v>25000</v>
      </c>
      <c r="E29" s="63"/>
      <c r="G29" s="67"/>
    </row>
    <row r="30" spans="2:7" s="66" customFormat="1" ht="12.95" customHeight="1" x14ac:dyDescent="0.25">
      <c r="B30" s="68" t="s">
        <v>58</v>
      </c>
      <c r="C30" s="69"/>
      <c r="D30" s="63">
        <v>646610</v>
      </c>
      <c r="E30" s="63">
        <v>132400</v>
      </c>
      <c r="F30" s="70" t="s">
        <v>30</v>
      </c>
      <c r="G30" s="67"/>
    </row>
    <row r="31" spans="2:7" s="66" customFormat="1" ht="12.95" customHeight="1" x14ac:dyDescent="0.25">
      <c r="B31" s="68" t="s">
        <v>40</v>
      </c>
      <c r="C31" s="69"/>
      <c r="D31" s="63"/>
      <c r="E31" s="63">
        <v>20000</v>
      </c>
      <c r="F31" s="70" t="s">
        <v>41</v>
      </c>
      <c r="G31" s="67"/>
    </row>
    <row r="32" spans="2:7" s="71" customFormat="1" ht="25.5" customHeight="1" x14ac:dyDescent="0.25">
      <c r="B32" s="61" t="s">
        <v>59</v>
      </c>
      <c r="C32" s="62"/>
      <c r="D32" s="63">
        <v>0</v>
      </c>
      <c r="E32" s="63"/>
      <c r="G32" s="65"/>
    </row>
    <row r="33" spans="2:7" s="71" customFormat="1" ht="12.95" customHeight="1" x14ac:dyDescent="0.25">
      <c r="B33" s="61" t="s">
        <v>55</v>
      </c>
      <c r="C33" s="62"/>
      <c r="D33" s="63">
        <v>47677</v>
      </c>
      <c r="E33" s="63"/>
      <c r="G33" s="65"/>
    </row>
    <row r="34" spans="2:7" s="71" customFormat="1" ht="12.95" customHeight="1" x14ac:dyDescent="0.25">
      <c r="B34" s="61" t="s">
        <v>46</v>
      </c>
      <c r="C34" s="62"/>
      <c r="D34" s="63">
        <v>57951</v>
      </c>
      <c r="E34" s="63"/>
      <c r="G34" s="65"/>
    </row>
    <row r="35" spans="2:7" s="71" customFormat="1" ht="12.95" customHeight="1" x14ac:dyDescent="0.25">
      <c r="B35" s="61" t="s">
        <v>24</v>
      </c>
      <c r="C35" s="62"/>
      <c r="D35" s="63" t="s">
        <v>12</v>
      </c>
      <c r="E35" s="72"/>
      <c r="G35" s="65"/>
    </row>
    <row r="36" spans="2:7" s="71" customFormat="1" ht="12.95" customHeight="1" x14ac:dyDescent="0.25">
      <c r="B36" s="61" t="s">
        <v>60</v>
      </c>
      <c r="C36" s="62"/>
      <c r="D36" s="63">
        <v>0</v>
      </c>
      <c r="E36" s="63"/>
      <c r="F36" s="64"/>
      <c r="G36" s="65"/>
    </row>
    <row r="37" spans="2:7" s="46" customFormat="1" ht="2.25" customHeight="1" x14ac:dyDescent="0.25">
      <c r="B37" s="49"/>
      <c r="C37" s="50"/>
      <c r="D37" s="12"/>
      <c r="E37" s="12"/>
      <c r="F37" s="51"/>
      <c r="G37" s="47"/>
    </row>
    <row r="38" spans="2:7" s="1" customFormat="1" x14ac:dyDescent="0.25">
      <c r="B38" s="20" t="s">
        <v>22</v>
      </c>
      <c r="C38" s="45"/>
      <c r="D38" s="21">
        <f>SUM(D22:D36)</f>
        <v>836710.58</v>
      </c>
      <c r="E38" s="21">
        <f>SUM(E22:E36)</f>
        <v>238272.76</v>
      </c>
      <c r="G38" s="22"/>
    </row>
    <row r="39" spans="2:7" s="1" customFormat="1" ht="2.25" customHeight="1" thickBot="1" x14ac:dyDescent="0.3">
      <c r="B39" s="20"/>
      <c r="C39" s="45"/>
      <c r="D39" s="21"/>
      <c r="E39" s="21"/>
      <c r="G39" s="22"/>
    </row>
    <row r="40" spans="2:7" s="1" customFormat="1" ht="16.5" thickTop="1" thickBot="1" x14ac:dyDescent="0.3">
      <c r="B40" s="55" t="s">
        <v>33</v>
      </c>
      <c r="C40" s="56"/>
      <c r="D40" s="57">
        <f>SUM(D17-D38)</f>
        <v>4262814.42</v>
      </c>
      <c r="E40" s="57"/>
      <c r="G40" s="22"/>
    </row>
    <row r="41" spans="2:7" s="1" customFormat="1" ht="24.75" customHeight="1" thickTop="1" x14ac:dyDescent="0.25">
      <c r="B41" s="20"/>
      <c r="C41" s="45"/>
      <c r="D41" s="21"/>
      <c r="E41" s="21"/>
      <c r="G41" s="22"/>
    </row>
    <row r="42" spans="2:7" s="6" customFormat="1" ht="12.75" customHeight="1" x14ac:dyDescent="0.25">
      <c r="B42" s="15" t="s">
        <v>53</v>
      </c>
      <c r="C42" s="42"/>
      <c r="D42" s="12"/>
      <c r="E42" s="12"/>
      <c r="G42" s="7"/>
    </row>
    <row r="43" spans="2:7" s="76" customFormat="1" ht="12.95" customHeight="1" x14ac:dyDescent="0.25">
      <c r="B43" s="73" t="s">
        <v>54</v>
      </c>
      <c r="C43" s="74"/>
      <c r="D43" s="75" t="s">
        <v>12</v>
      </c>
      <c r="E43" s="75"/>
      <c r="G43" s="77"/>
    </row>
    <row r="44" spans="2:7" s="66" customFormat="1" ht="12.95" customHeight="1" x14ac:dyDescent="0.25">
      <c r="B44" s="61" t="s">
        <v>48</v>
      </c>
      <c r="C44" s="62"/>
      <c r="D44" s="63">
        <v>25000</v>
      </c>
      <c r="E44" s="63"/>
      <c r="G44" s="67"/>
    </row>
    <row r="45" spans="2:7" s="66" customFormat="1" ht="12.95" customHeight="1" x14ac:dyDescent="0.25">
      <c r="B45" s="61" t="s">
        <v>44</v>
      </c>
      <c r="C45" s="62"/>
      <c r="D45" s="63" t="s">
        <v>12</v>
      </c>
      <c r="E45" s="63"/>
      <c r="G45" s="67"/>
    </row>
    <row r="46" spans="2:7" s="23" customFormat="1" x14ac:dyDescent="0.25">
      <c r="B46" s="20" t="s">
        <v>22</v>
      </c>
      <c r="C46" s="45"/>
      <c r="D46" s="21">
        <f>SUM(D43:D45)</f>
        <v>25000</v>
      </c>
      <c r="E46" s="21">
        <f>SUM(E43:E45)</f>
        <v>0</v>
      </c>
      <c r="G46" s="24"/>
    </row>
    <row r="47" spans="2:7" ht="8.25" customHeight="1" x14ac:dyDescent="0.25"/>
    <row r="48" spans="2:7" s="6" customFormat="1" ht="12.75" customHeight="1" x14ac:dyDescent="0.25">
      <c r="B48" s="15" t="s">
        <v>19</v>
      </c>
      <c r="C48" s="42"/>
      <c r="D48" s="12"/>
      <c r="E48" s="12"/>
      <c r="G48" s="7"/>
    </row>
    <row r="49" spans="2:7" s="6" customFormat="1" ht="12.95" customHeight="1" x14ac:dyDescent="0.25">
      <c r="B49" s="26" t="s">
        <v>6</v>
      </c>
      <c r="C49" s="43"/>
      <c r="D49" s="4">
        <v>10000</v>
      </c>
      <c r="E49" s="4"/>
      <c r="G49" s="7"/>
    </row>
    <row r="50" spans="2:7" s="23" customFormat="1" x14ac:dyDescent="0.25">
      <c r="B50" s="20" t="s">
        <v>22</v>
      </c>
      <c r="C50" s="45"/>
      <c r="D50" s="21">
        <f>SUM(D49:D49)</f>
        <v>10000</v>
      </c>
      <c r="E50" s="21">
        <f>SUM(E49:E49)</f>
        <v>0</v>
      </c>
      <c r="G50" s="24"/>
    </row>
    <row r="51" spans="2:7" ht="8.25" customHeight="1" x14ac:dyDescent="0.25"/>
    <row r="52" spans="2:7" s="6" customFormat="1" ht="14.25" customHeight="1" x14ac:dyDescent="0.25">
      <c r="B52" s="15" t="s">
        <v>20</v>
      </c>
      <c r="C52" s="42"/>
      <c r="D52" s="12"/>
      <c r="E52" s="12"/>
      <c r="G52" s="7"/>
    </row>
    <row r="53" spans="2:7" s="6" customFormat="1" ht="12.95" customHeight="1" x14ac:dyDescent="0.25">
      <c r="B53" s="52" t="s">
        <v>8</v>
      </c>
      <c r="C53" s="53"/>
      <c r="D53" s="54">
        <v>50000</v>
      </c>
      <c r="E53" s="4"/>
      <c r="G53" s="7"/>
    </row>
    <row r="54" spans="2:7" ht="12.95" customHeight="1" x14ac:dyDescent="0.25">
      <c r="B54" s="58" t="s">
        <v>9</v>
      </c>
      <c r="C54" s="59"/>
      <c r="D54" s="60">
        <v>75000</v>
      </c>
      <c r="E54" s="10"/>
    </row>
    <row r="55" spans="2:7" ht="12.95" hidden="1" customHeight="1" x14ac:dyDescent="0.25">
      <c r="B55" s="58" t="s">
        <v>15</v>
      </c>
      <c r="C55" s="59"/>
      <c r="D55" s="60"/>
      <c r="E55" s="10"/>
    </row>
    <row r="56" spans="2:7" ht="12.95" hidden="1" customHeight="1" x14ac:dyDescent="0.25">
      <c r="B56" s="58" t="s">
        <v>11</v>
      </c>
      <c r="C56" s="59"/>
      <c r="D56" s="60"/>
      <c r="E56" s="10"/>
    </row>
    <row r="57" spans="2:7" s="66" customFormat="1" ht="12.75" customHeight="1" x14ac:dyDescent="0.25">
      <c r="B57" s="78" t="s">
        <v>35</v>
      </c>
      <c r="C57" s="79"/>
      <c r="D57" s="80">
        <v>18000</v>
      </c>
      <c r="E57" s="81"/>
      <c r="F57" s="82" t="s">
        <v>50</v>
      </c>
      <c r="G57" s="67"/>
    </row>
    <row r="58" spans="2:7" s="66" customFormat="1" ht="12.95" customHeight="1" x14ac:dyDescent="0.25">
      <c r="B58" s="78" t="s">
        <v>37</v>
      </c>
      <c r="C58" s="79"/>
      <c r="D58" s="80"/>
      <c r="E58" s="80">
        <v>16000</v>
      </c>
      <c r="F58" s="83" t="s">
        <v>52</v>
      </c>
      <c r="G58" s="67"/>
    </row>
    <row r="59" spans="2:7" s="66" customFormat="1" ht="12.95" customHeight="1" x14ac:dyDescent="0.25">
      <c r="B59" s="78" t="s">
        <v>38</v>
      </c>
      <c r="C59" s="79"/>
      <c r="D59" s="80"/>
      <c r="E59" s="80">
        <v>25000</v>
      </c>
      <c r="F59" s="83" t="s">
        <v>51</v>
      </c>
      <c r="G59" s="67"/>
    </row>
    <row r="60" spans="2:7" s="66" customFormat="1" ht="12.95" customHeight="1" x14ac:dyDescent="0.25">
      <c r="B60" s="78" t="s">
        <v>39</v>
      </c>
      <c r="C60" s="79"/>
      <c r="D60" s="80">
        <v>20000</v>
      </c>
      <c r="E60" s="80"/>
      <c r="G60" s="67"/>
    </row>
    <row r="61" spans="2:7" s="71" customFormat="1" ht="12.95" customHeight="1" x14ac:dyDescent="0.25">
      <c r="B61" s="78" t="s">
        <v>21</v>
      </c>
      <c r="C61" s="79"/>
      <c r="D61" s="80">
        <v>21980</v>
      </c>
      <c r="E61" s="80">
        <v>10989</v>
      </c>
      <c r="F61" s="84" t="s">
        <v>43</v>
      </c>
      <c r="G61" s="65"/>
    </row>
    <row r="62" spans="2:7" s="66" customFormat="1" ht="12.95" customHeight="1" x14ac:dyDescent="0.25">
      <c r="B62" s="78" t="s">
        <v>36</v>
      </c>
      <c r="C62" s="79"/>
      <c r="D62" s="80"/>
      <c r="E62" s="80" t="s">
        <v>12</v>
      </c>
      <c r="F62" s="83" t="s">
        <v>51</v>
      </c>
      <c r="G62" s="67"/>
    </row>
    <row r="63" spans="2:7" s="66" customFormat="1" ht="12.95" customHeight="1" x14ac:dyDescent="0.25">
      <c r="B63" s="78" t="s">
        <v>42</v>
      </c>
      <c r="C63" s="79"/>
      <c r="D63" s="80"/>
      <c r="E63" s="80" t="s">
        <v>12</v>
      </c>
      <c r="F63" s="83" t="s">
        <v>56</v>
      </c>
      <c r="G63" s="67"/>
    </row>
    <row r="64" spans="2:7" s="66" customFormat="1" ht="12.95" customHeight="1" x14ac:dyDescent="0.25">
      <c r="B64" s="85" t="s">
        <v>49</v>
      </c>
      <c r="C64" s="86"/>
      <c r="D64" s="80">
        <v>20000</v>
      </c>
      <c r="E64" s="80"/>
      <c r="F64" s="76"/>
      <c r="G64" s="67"/>
    </row>
    <row r="65" spans="2:7" ht="12.95" customHeight="1" x14ac:dyDescent="0.25">
      <c r="B65" s="58" t="s">
        <v>23</v>
      </c>
      <c r="C65" s="59"/>
      <c r="D65" s="60">
        <v>306000</v>
      </c>
      <c r="E65" s="10"/>
    </row>
    <row r="66" spans="2:7" s="23" customFormat="1" x14ac:dyDescent="0.25">
      <c r="B66" s="20" t="s">
        <v>22</v>
      </c>
      <c r="C66" s="45"/>
      <c r="D66" s="25">
        <f>SUM(D53:D65)</f>
        <v>510980</v>
      </c>
      <c r="E66" s="25">
        <f>SUM(E53:E65)</f>
        <v>51989</v>
      </c>
      <c r="G66" s="24"/>
    </row>
  </sheetData>
  <mergeCells count="1">
    <mergeCell ref="B1:F1"/>
  </mergeCells>
  <pageMargins left="0.25" right="0.25" top="0.25" bottom="0.35" header="0.5" footer="0.2"/>
  <pageSetup scale="82" orientation="landscape" r:id="rId1"/>
  <headerFooter>
    <oddFooter>&amp;L&amp;"-,Bold" Version: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3"/>
  <sheetViews>
    <sheetView showGridLines="0" tabSelected="1" view="pageBreakPreview" zoomScaleNormal="100" zoomScaleSheetLayoutView="100" workbookViewId="0">
      <selection activeCell="D38" sqref="D38:E38"/>
    </sheetView>
  </sheetViews>
  <sheetFormatPr defaultRowHeight="15" x14ac:dyDescent="0.25"/>
  <cols>
    <col min="1" max="1" width="3.7109375" customWidth="1"/>
    <col min="2" max="2" width="59.28515625" customWidth="1"/>
    <col min="3" max="3" width="7.28515625" style="33" customWidth="1"/>
    <col min="4" max="4" width="17.7109375" style="9" customWidth="1"/>
    <col min="5" max="5" width="15.7109375" style="9" customWidth="1"/>
    <col min="6" max="6" width="19.28515625" customWidth="1"/>
    <col min="7" max="7" width="3.85546875" style="5" customWidth="1"/>
  </cols>
  <sheetData>
    <row r="1" spans="2:7" ht="16.5" customHeight="1" x14ac:dyDescent="0.3">
      <c r="B1" s="112" t="s">
        <v>17</v>
      </c>
      <c r="C1" s="112"/>
      <c r="D1" s="113"/>
      <c r="E1" s="113"/>
      <c r="F1" s="113"/>
    </row>
    <row r="2" spans="2:7" ht="30.75" customHeight="1" x14ac:dyDescent="0.25"/>
    <row r="3" spans="2:7" s="18" customFormat="1" ht="15" hidden="1" customHeight="1" x14ac:dyDescent="0.25">
      <c r="B3" s="16"/>
      <c r="C3" s="34"/>
      <c r="D3" s="17" t="s">
        <v>10</v>
      </c>
      <c r="E3" s="17" t="s">
        <v>26</v>
      </c>
      <c r="G3" s="19"/>
    </row>
    <row r="4" spans="2:7" hidden="1" x14ac:dyDescent="0.25">
      <c r="B4" s="2" t="s">
        <v>0</v>
      </c>
      <c r="C4" s="35"/>
      <c r="D4" s="4">
        <v>64278773.609999999</v>
      </c>
      <c r="E4" s="4"/>
    </row>
    <row r="5" spans="2:7" hidden="1" x14ac:dyDescent="0.25">
      <c r="B5" s="8" t="s">
        <v>1</v>
      </c>
      <c r="C5" s="36"/>
      <c r="D5" s="10">
        <v>-59491953.82</v>
      </c>
      <c r="E5" s="10"/>
    </row>
    <row r="6" spans="2:7" hidden="1" x14ac:dyDescent="0.25">
      <c r="B6" s="13" t="s">
        <v>13</v>
      </c>
      <c r="C6" s="37"/>
      <c r="D6" s="11">
        <f>SUM(D4:D5)</f>
        <v>4786819.7899999991</v>
      </c>
      <c r="E6" s="11">
        <f t="shared" ref="E6" si="0">SUM(E4:E5)</f>
        <v>0</v>
      </c>
    </row>
    <row r="7" spans="2:7" ht="15" hidden="1" customHeight="1" x14ac:dyDescent="0.25">
      <c r="B7" s="6"/>
      <c r="C7" s="38"/>
      <c r="D7" s="12"/>
      <c r="E7" s="12"/>
    </row>
    <row r="8" spans="2:7" hidden="1" x14ac:dyDescent="0.25">
      <c r="B8" s="3" t="s">
        <v>2</v>
      </c>
      <c r="C8" s="35"/>
      <c r="D8" s="4">
        <v>-655874.27</v>
      </c>
      <c r="E8" s="4"/>
    </row>
    <row r="9" spans="2:7" hidden="1" x14ac:dyDescent="0.25">
      <c r="B9" s="3" t="s">
        <v>14</v>
      </c>
      <c r="C9" s="35"/>
      <c r="D9" s="4">
        <v>-699258.9</v>
      </c>
      <c r="E9" s="4"/>
    </row>
    <row r="10" spans="2:7" s="6" customFormat="1" hidden="1" x14ac:dyDescent="0.25">
      <c r="B10" s="13" t="s">
        <v>3</v>
      </c>
      <c r="C10" s="37"/>
      <c r="D10" s="11">
        <f t="shared" ref="D10:E10" si="1">SUM(D6:D9)</f>
        <v>3431686.6199999992</v>
      </c>
      <c r="E10" s="11">
        <f t="shared" si="1"/>
        <v>0</v>
      </c>
      <c r="G10" s="7"/>
    </row>
    <row r="11" spans="2:7" s="6" customFormat="1" hidden="1" x14ac:dyDescent="0.25">
      <c r="B11" s="14"/>
      <c r="C11" s="39"/>
      <c r="D11" s="12"/>
      <c r="E11" s="12"/>
      <c r="G11" s="7"/>
    </row>
    <row r="12" spans="2:7" s="6" customFormat="1" x14ac:dyDescent="0.25">
      <c r="B12" s="29"/>
      <c r="C12" s="40"/>
      <c r="D12" s="17" t="s">
        <v>10</v>
      </c>
      <c r="E12" s="17" t="s">
        <v>26</v>
      </c>
      <c r="G12" s="7"/>
    </row>
    <row r="13" spans="2:7" s="6" customFormat="1" hidden="1" x14ac:dyDescent="0.25">
      <c r="B13" s="29" t="s">
        <v>32</v>
      </c>
      <c r="C13" s="40"/>
      <c r="D13" s="30">
        <v>31311000</v>
      </c>
      <c r="E13" s="12"/>
      <c r="G13" s="7"/>
    </row>
    <row r="14" spans="2:7" s="31" customFormat="1" ht="15" hidden="1" customHeight="1" x14ac:dyDescent="0.25">
      <c r="C14" s="41"/>
      <c r="G14" s="32"/>
    </row>
    <row r="15" spans="2:7" x14ac:dyDescent="0.25">
      <c r="B15" s="3" t="s">
        <v>27</v>
      </c>
      <c r="C15" s="35"/>
      <c r="D15" s="4">
        <v>7176058</v>
      </c>
      <c r="E15" s="4"/>
    </row>
    <row r="16" spans="2:7" x14ac:dyDescent="0.25">
      <c r="B16" s="8" t="s">
        <v>28</v>
      </c>
      <c r="C16" s="36"/>
      <c r="D16" s="10">
        <f>57556166.18-59633273.42+150000</f>
        <v>-1927107.2400000021</v>
      </c>
      <c r="E16" s="10"/>
    </row>
    <row r="17" spans="2:7" x14ac:dyDescent="0.25">
      <c r="B17" s="13" t="s">
        <v>31</v>
      </c>
      <c r="C17" s="37"/>
      <c r="D17" s="11">
        <f>SUM(D15:D16)</f>
        <v>5248950.7599999979</v>
      </c>
      <c r="E17" s="11"/>
    </row>
    <row r="18" spans="2:7" s="6" customFormat="1" ht="5.25" customHeight="1" x14ac:dyDescent="0.25">
      <c r="B18" s="14"/>
      <c r="C18" s="39"/>
      <c r="D18" s="12"/>
      <c r="E18" s="12"/>
      <c r="G18" s="7"/>
    </row>
    <row r="19" spans="2:7" s="6" customFormat="1" hidden="1" x14ac:dyDescent="0.25">
      <c r="B19" s="14"/>
      <c r="C19" s="39"/>
      <c r="D19" s="12"/>
      <c r="E19" s="12"/>
      <c r="G19" s="7"/>
    </row>
    <row r="20" spans="2:7" s="6" customFormat="1" ht="15" customHeight="1" x14ac:dyDescent="0.25">
      <c r="B20" s="14"/>
      <c r="C20" s="39"/>
      <c r="D20" s="12"/>
      <c r="E20" s="12"/>
      <c r="G20" s="7"/>
    </row>
    <row r="21" spans="2:7" s="6" customFormat="1" x14ac:dyDescent="0.25">
      <c r="B21" s="15" t="s">
        <v>18</v>
      </c>
      <c r="C21" s="42"/>
      <c r="D21" s="12"/>
      <c r="E21" s="12"/>
      <c r="G21" s="7"/>
    </row>
    <row r="22" spans="2:7" s="46" customFormat="1" x14ac:dyDescent="0.25">
      <c r="B22" s="26" t="s">
        <v>78</v>
      </c>
      <c r="C22" s="43"/>
      <c r="D22" s="4">
        <v>4516</v>
      </c>
      <c r="E22" s="4"/>
      <c r="G22" s="47"/>
    </row>
    <row r="23" spans="2:7" x14ac:dyDescent="0.25">
      <c r="B23" s="27" t="s">
        <v>79</v>
      </c>
      <c r="C23" s="44"/>
      <c r="D23" s="10">
        <v>28702</v>
      </c>
      <c r="E23" s="10"/>
    </row>
    <row r="24" spans="2:7" s="46" customFormat="1" x14ac:dyDescent="0.25">
      <c r="B24" s="27" t="s">
        <v>80</v>
      </c>
      <c r="C24" s="44"/>
      <c r="D24" s="10">
        <v>10000</v>
      </c>
      <c r="E24" s="10"/>
      <c r="G24" s="47"/>
    </row>
    <row r="25" spans="2:7" s="46" customFormat="1" ht="26.25" x14ac:dyDescent="0.25">
      <c r="B25" s="28" t="s">
        <v>81</v>
      </c>
      <c r="C25" s="44"/>
      <c r="D25" s="10">
        <v>16225</v>
      </c>
      <c r="E25" s="10"/>
      <c r="G25" s="47"/>
    </row>
    <row r="26" spans="2:7" s="66" customFormat="1" x14ac:dyDescent="0.25">
      <c r="B26" s="61" t="s">
        <v>71</v>
      </c>
      <c r="C26" s="62"/>
      <c r="D26" s="63">
        <v>25000</v>
      </c>
      <c r="E26" s="63"/>
      <c r="G26" s="67"/>
    </row>
    <row r="27" spans="2:7" s="66" customFormat="1" ht="30" x14ac:dyDescent="0.25">
      <c r="B27" s="61" t="s">
        <v>73</v>
      </c>
      <c r="C27" s="69"/>
      <c r="D27" s="63">
        <v>646610</v>
      </c>
      <c r="E27" s="63">
        <v>132400</v>
      </c>
      <c r="F27" s="111" t="s">
        <v>77</v>
      </c>
      <c r="G27" s="67"/>
    </row>
    <row r="28" spans="2:7" ht="26.25" x14ac:dyDescent="0.25">
      <c r="B28" s="28" t="s">
        <v>72</v>
      </c>
      <c r="C28" s="44"/>
      <c r="D28" s="10"/>
      <c r="E28" s="10">
        <v>10872.76</v>
      </c>
      <c r="F28" s="2" t="s">
        <v>34</v>
      </c>
    </row>
    <row r="29" spans="2:7" s="46" customFormat="1" x14ac:dyDescent="0.25">
      <c r="B29" s="27" t="s">
        <v>82</v>
      </c>
      <c r="C29" s="44"/>
      <c r="D29" s="10"/>
      <c r="E29" s="10">
        <v>75000</v>
      </c>
      <c r="F29" s="48" t="s">
        <v>29</v>
      </c>
      <c r="G29" s="47"/>
    </row>
    <row r="30" spans="2:7" s="66" customFormat="1" x14ac:dyDescent="0.25">
      <c r="B30" s="61" t="s">
        <v>83</v>
      </c>
      <c r="C30" s="69"/>
      <c r="D30" s="63"/>
      <c r="E30" s="63">
        <v>22600</v>
      </c>
      <c r="F30" s="70" t="s">
        <v>41</v>
      </c>
      <c r="G30" s="67"/>
    </row>
    <row r="31" spans="2:7" s="71" customFormat="1" ht="26.25" x14ac:dyDescent="0.25">
      <c r="B31" s="61" t="s">
        <v>76</v>
      </c>
      <c r="C31" s="62"/>
      <c r="D31" s="63">
        <v>0</v>
      </c>
      <c r="E31" s="63"/>
      <c r="F31" s="103"/>
      <c r="G31" s="65"/>
    </row>
    <row r="32" spans="2:7" s="71" customFormat="1" x14ac:dyDescent="0.25">
      <c r="B32" s="61" t="s">
        <v>84</v>
      </c>
      <c r="C32" s="62"/>
      <c r="D32" s="63">
        <v>47677</v>
      </c>
      <c r="E32" s="63"/>
      <c r="F32" s="104"/>
      <c r="G32" s="65"/>
    </row>
    <row r="33" spans="2:7" s="71" customFormat="1" x14ac:dyDescent="0.25">
      <c r="B33" s="61" t="s">
        <v>85</v>
      </c>
      <c r="C33" s="62"/>
      <c r="D33" s="63">
        <v>18579</v>
      </c>
      <c r="E33" s="72"/>
      <c r="F33" s="104"/>
      <c r="G33" s="65"/>
    </row>
    <row r="34" spans="2:7" s="76" customFormat="1" x14ac:dyDescent="0.25">
      <c r="B34" s="73" t="s">
        <v>67</v>
      </c>
      <c r="C34" s="74"/>
      <c r="D34" s="75">
        <v>25000</v>
      </c>
      <c r="E34" s="75"/>
      <c r="F34" s="105"/>
      <c r="G34" s="77"/>
    </row>
    <row r="35" spans="2:7" s="76" customFormat="1" x14ac:dyDescent="0.25">
      <c r="B35" s="49" t="s">
        <v>75</v>
      </c>
      <c r="C35" s="74"/>
      <c r="D35" s="75">
        <v>300000</v>
      </c>
      <c r="E35" s="75"/>
      <c r="F35" s="105"/>
      <c r="G35" s="77"/>
    </row>
    <row r="36" spans="2:7" s="71" customFormat="1" ht="26.25" x14ac:dyDescent="0.25">
      <c r="B36" s="61" t="s">
        <v>74</v>
      </c>
      <c r="C36" s="62"/>
      <c r="D36" s="63">
        <v>0</v>
      </c>
      <c r="E36" s="63"/>
      <c r="G36" s="65"/>
    </row>
    <row r="37" spans="2:7" s="46" customFormat="1" ht="2.25" customHeight="1" x14ac:dyDescent="0.25">
      <c r="B37" s="49"/>
      <c r="C37" s="50"/>
      <c r="D37" s="12"/>
      <c r="E37" s="12"/>
      <c r="F37" s="51"/>
      <c r="G37" s="47"/>
    </row>
    <row r="38" spans="2:7" s="1" customFormat="1" x14ac:dyDescent="0.25">
      <c r="B38" s="20" t="s">
        <v>68</v>
      </c>
      <c r="C38" s="45"/>
      <c r="D38" s="21">
        <f>SUM(D22:D36)</f>
        <v>1122309</v>
      </c>
      <c r="E38" s="21">
        <f>SUM(E22:E36)</f>
        <v>240872.76</v>
      </c>
      <c r="G38" s="22"/>
    </row>
    <row r="39" spans="2:7" s="1" customFormat="1" ht="5.25" customHeight="1" x14ac:dyDescent="0.25">
      <c r="B39" s="20"/>
      <c r="C39" s="45"/>
      <c r="D39" s="21"/>
      <c r="E39" s="21"/>
      <c r="G39" s="22"/>
    </row>
    <row r="40" spans="2:7" s="1" customFormat="1" ht="12.95" customHeight="1" thickBot="1" x14ac:dyDescent="0.3">
      <c r="B40" s="20"/>
      <c r="C40" s="45"/>
      <c r="D40" s="21"/>
      <c r="E40" s="21"/>
      <c r="G40" s="22"/>
    </row>
    <row r="41" spans="2:7" s="1" customFormat="1" ht="30" thickTop="1" thickBot="1" x14ac:dyDescent="0.3">
      <c r="B41" s="102" t="s">
        <v>70</v>
      </c>
      <c r="C41" s="56"/>
      <c r="D41" s="57">
        <f>SUM(D17-D38)</f>
        <v>4126641.7599999979</v>
      </c>
      <c r="E41" s="57"/>
      <c r="G41" s="22"/>
    </row>
    <row r="42" spans="2:7" s="109" customFormat="1" ht="15.75" thickTop="1" x14ac:dyDescent="0.25">
      <c r="B42" s="106"/>
      <c r="C42" s="107"/>
      <c r="D42" s="108"/>
      <c r="E42" s="108"/>
      <c r="G42" s="110"/>
    </row>
    <row r="43" spans="2:7" s="1" customFormat="1" ht="10.5" customHeight="1" x14ac:dyDescent="0.25">
      <c r="B43" s="20"/>
      <c r="C43" s="45"/>
      <c r="D43" s="21"/>
      <c r="E43" s="21"/>
      <c r="G43" s="22"/>
    </row>
    <row r="44" spans="2:7" s="6" customFormat="1" ht="12.75" customHeight="1" x14ac:dyDescent="0.25">
      <c r="B44" s="15" t="s">
        <v>61</v>
      </c>
      <c r="C44" s="42"/>
      <c r="D44" s="12"/>
      <c r="E44" s="12"/>
      <c r="G44" s="7"/>
    </row>
    <row r="46" spans="2:7" s="76" customFormat="1" ht="12.95" customHeight="1" x14ac:dyDescent="0.25">
      <c r="B46" s="73" t="s">
        <v>39</v>
      </c>
      <c r="C46" s="74"/>
      <c r="D46" s="75"/>
      <c r="E46" s="75"/>
      <c r="F46" s="75">
        <v>20000</v>
      </c>
      <c r="G46" s="77"/>
    </row>
    <row r="47" spans="2:7" s="66" customFormat="1" ht="12.95" customHeight="1" x14ac:dyDescent="0.25">
      <c r="B47" s="61" t="s">
        <v>48</v>
      </c>
      <c r="C47" s="62"/>
      <c r="D47" s="63"/>
      <c r="E47" s="63"/>
      <c r="F47" s="63">
        <v>25000</v>
      </c>
      <c r="G47" s="67"/>
    </row>
    <row r="48" spans="2:7" s="66" customFormat="1" ht="12.95" customHeight="1" x14ac:dyDescent="0.25">
      <c r="B48" s="61" t="s">
        <v>44</v>
      </c>
      <c r="C48" s="62"/>
      <c r="D48" s="63"/>
      <c r="E48" s="63"/>
      <c r="F48" s="63" t="s">
        <v>62</v>
      </c>
      <c r="G48" s="67"/>
    </row>
    <row r="49" spans="2:7" s="23" customFormat="1" x14ac:dyDescent="0.25">
      <c r="B49" s="20" t="s">
        <v>22</v>
      </c>
      <c r="C49" s="45"/>
      <c r="D49" s="21">
        <f>SUM(D34:D48)</f>
        <v>5573950.7599999979</v>
      </c>
      <c r="E49" s="21">
        <f>SUM(E34:E48)</f>
        <v>240872.76</v>
      </c>
      <c r="G49" s="24"/>
    </row>
    <row r="50" spans="2:7" ht="8.25" customHeight="1" x14ac:dyDescent="0.25"/>
    <row r="51" spans="2:7" ht="15.75" thickBot="1" x14ac:dyDescent="0.3"/>
    <row r="52" spans="2:7" s="1" customFormat="1" ht="30" thickTop="1" thickBot="1" x14ac:dyDescent="0.3">
      <c r="B52" s="102" t="s">
        <v>69</v>
      </c>
      <c r="C52" s="56"/>
      <c r="D52" s="57">
        <f>SUM(D17-D38-D49)</f>
        <v>-1447309</v>
      </c>
      <c r="E52" s="57"/>
      <c r="G52" s="22"/>
    </row>
    <row r="53" spans="2:7" ht="15.75" thickTop="1" x14ac:dyDescent="0.25"/>
  </sheetData>
  <mergeCells count="1">
    <mergeCell ref="B1:F1"/>
  </mergeCells>
  <pageMargins left="0.25" right="0.25" top="0.25" bottom="0.35" header="0.5" footer="0.2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4" sqref="D14"/>
    </sheetView>
  </sheetViews>
  <sheetFormatPr defaultRowHeight="15" x14ac:dyDescent="0.25"/>
  <cols>
    <col min="2" max="2" width="13.140625" style="87" customWidth="1"/>
    <col min="3" max="3" width="12.5703125" style="87" customWidth="1"/>
    <col min="4" max="4" width="13.28515625" style="87" customWidth="1"/>
  </cols>
  <sheetData>
    <row r="1" spans="1:4" x14ac:dyDescent="0.25">
      <c r="A1" s="1" t="s">
        <v>63</v>
      </c>
    </row>
    <row r="2" spans="1:4" ht="21.75" customHeight="1" x14ac:dyDescent="0.25"/>
    <row r="3" spans="1:4" s="1" customFormat="1" x14ac:dyDescent="0.25">
      <c r="A3" s="88"/>
      <c r="B3" s="89" t="s">
        <v>64</v>
      </c>
      <c r="C3" s="89" t="s">
        <v>65</v>
      </c>
      <c r="D3" s="89" t="s">
        <v>66</v>
      </c>
    </row>
    <row r="4" spans="1:4" x14ac:dyDescent="0.25">
      <c r="A4" s="90">
        <v>1567</v>
      </c>
      <c r="B4" s="93">
        <v>2316.92</v>
      </c>
      <c r="C4" s="93">
        <f>SUM(B4*6)</f>
        <v>13901.52</v>
      </c>
      <c r="D4" s="93">
        <v>14000</v>
      </c>
    </row>
    <row r="5" spans="1:4" x14ac:dyDescent="0.25">
      <c r="A5" s="91">
        <v>3530</v>
      </c>
      <c r="B5" s="94">
        <v>301.45999999999998</v>
      </c>
      <c r="C5" s="94">
        <f t="shared" ref="C5:C9" si="0">SUM(B5*6)</f>
        <v>1808.7599999999998</v>
      </c>
      <c r="D5" s="94">
        <v>1900</v>
      </c>
    </row>
    <row r="6" spans="1:4" x14ac:dyDescent="0.25">
      <c r="A6" s="97">
        <v>6149</v>
      </c>
      <c r="B6" s="98">
        <v>5973.11</v>
      </c>
      <c r="C6" s="98">
        <f t="shared" si="0"/>
        <v>35838.659999999996</v>
      </c>
      <c r="D6" s="98"/>
    </row>
    <row r="7" spans="1:4" x14ac:dyDescent="0.25">
      <c r="A7" s="6">
        <v>6181</v>
      </c>
      <c r="B7" s="99">
        <v>62.02</v>
      </c>
      <c r="C7" s="99">
        <f t="shared" si="0"/>
        <v>372.12</v>
      </c>
      <c r="D7" s="99">
        <v>37000</v>
      </c>
    </row>
    <row r="8" spans="1:4" x14ac:dyDescent="0.25">
      <c r="A8" s="100">
        <v>6182</v>
      </c>
      <c r="B8" s="101">
        <v>68.56</v>
      </c>
      <c r="C8" s="101">
        <f t="shared" si="0"/>
        <v>411.36</v>
      </c>
      <c r="D8" s="101"/>
    </row>
    <row r="9" spans="1:4" x14ac:dyDescent="0.25">
      <c r="A9" s="92">
        <v>4220</v>
      </c>
      <c r="B9" s="95">
        <f>50547.87*2</f>
        <v>101095.74</v>
      </c>
      <c r="C9" s="95">
        <f t="shared" si="0"/>
        <v>606574.44000000006</v>
      </c>
      <c r="D9" s="95">
        <v>606575</v>
      </c>
    </row>
    <row r="10" spans="1:4" x14ac:dyDescent="0.25">
      <c r="B10" s="96">
        <f>SUM(B4:B9)</f>
        <v>109817.81</v>
      </c>
      <c r="C10" s="96">
        <f t="shared" ref="C10:D10" si="1">SUM(C4:C9)</f>
        <v>658906.8600000001</v>
      </c>
      <c r="D10" s="96">
        <f t="shared" si="1"/>
        <v>659475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MidYrBAList</vt:lpstr>
      <vt:lpstr>FinalList</vt:lpstr>
      <vt:lpstr>Sheet1</vt:lpstr>
      <vt:lpstr>FinalList!Print_Area</vt:lpstr>
      <vt:lpstr>MidYrBAList!Print_Area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dbrown</dc:creator>
  <cp:lastModifiedBy>Keith Lee</cp:lastModifiedBy>
  <cp:lastPrinted>2011-11-18T19:41:12Z</cp:lastPrinted>
  <dcterms:created xsi:type="dcterms:W3CDTF">2010-07-29T14:55:36Z</dcterms:created>
  <dcterms:modified xsi:type="dcterms:W3CDTF">2011-11-18T19:41:37Z</dcterms:modified>
</cp:coreProperties>
</file>