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0" windowWidth="16035" windowHeight="5865"/>
  </bookViews>
  <sheets>
    <sheet name="Acreage_Summary" sheetId="1" r:id="rId1"/>
    <sheet name="Current Zoning" sheetId="3" r:id="rId2"/>
  </sheets>
  <definedNames>
    <definedName name="_xlnm.Database">Acreage_Summary!$A$2:$D$45</definedName>
    <definedName name="_xlnm.Print_Area" localSheetId="0">Acreage_Summary!$A$1:$E$48</definedName>
    <definedName name="_xlnm.Print_Area" localSheetId="1">'Current Zoning'!$A$1:$E$33</definedName>
  </definedNames>
  <calcPr calcId="145621"/>
</workbook>
</file>

<file path=xl/calcChain.xml><?xml version="1.0" encoding="utf-8"?>
<calcChain xmlns="http://schemas.openxmlformats.org/spreadsheetml/2006/main">
  <c r="C28" i="3" l="1"/>
  <c r="C27" i="3"/>
  <c r="C24" i="3"/>
  <c r="C23" i="3"/>
  <c r="C20" i="3"/>
  <c r="C19" i="3"/>
  <c r="C14" i="3"/>
  <c r="C13" i="3"/>
  <c r="C10" i="3"/>
  <c r="C9" i="3"/>
  <c r="C6" i="3"/>
  <c r="C5" i="3"/>
  <c r="E7" i="1"/>
  <c r="D16" i="3"/>
  <c r="B16" i="3"/>
  <c r="D28" i="3"/>
  <c r="B28" i="3"/>
  <c r="B33" i="3" s="1"/>
  <c r="C26" i="3" s="1"/>
  <c r="C7" i="3" l="1"/>
  <c r="C11" i="3"/>
  <c r="C15" i="3"/>
  <c r="C21" i="3"/>
  <c r="C25" i="3"/>
  <c r="C31" i="3"/>
  <c r="C4" i="3"/>
  <c r="C8" i="3"/>
  <c r="C12" i="3"/>
  <c r="C16" i="3"/>
  <c r="C22" i="3"/>
  <c r="D33" i="3"/>
  <c r="E28" i="3" l="1"/>
  <c r="E24" i="3"/>
  <c r="E20" i="3"/>
  <c r="E14" i="3"/>
  <c r="E10" i="3"/>
  <c r="E7" i="3"/>
  <c r="E27" i="3"/>
  <c r="E23" i="3"/>
  <c r="E19" i="3"/>
  <c r="E13" i="3"/>
  <c r="E9" i="3"/>
  <c r="E5" i="3"/>
  <c r="E26" i="3"/>
  <c r="E22" i="3"/>
  <c r="E16" i="3"/>
  <c r="E33" i="3" s="1"/>
  <c r="E12" i="3"/>
  <c r="E8" i="3"/>
  <c r="E4" i="3"/>
  <c r="E31" i="3"/>
  <c r="E25" i="3"/>
  <c r="E21" i="3"/>
  <c r="E15" i="3"/>
  <c r="E11" i="3"/>
  <c r="E6" i="3"/>
  <c r="C33" i="3"/>
  <c r="D16" i="1"/>
  <c r="B16" i="1"/>
  <c r="D46" i="1" l="1"/>
  <c r="B46" i="1"/>
  <c r="D40" i="1"/>
  <c r="B40" i="1"/>
  <c r="D33" i="1"/>
  <c r="B33" i="1"/>
  <c r="D26" i="1"/>
  <c r="B26" i="1"/>
  <c r="B48" i="1" l="1"/>
  <c r="D48" i="1"/>
  <c r="E32" i="1" l="1"/>
  <c r="E39" i="1"/>
  <c r="E31" i="1"/>
  <c r="E25" i="1"/>
  <c r="E21" i="1"/>
  <c r="E14" i="1"/>
  <c r="E10" i="1"/>
  <c r="E5" i="1"/>
  <c r="E45" i="1"/>
  <c r="E38" i="1"/>
  <c r="E30" i="1"/>
  <c r="E24" i="1"/>
  <c r="E20" i="1"/>
  <c r="E13" i="1"/>
  <c r="E9" i="1"/>
  <c r="E4" i="1"/>
  <c r="E44" i="1"/>
  <c r="E37" i="1"/>
  <c r="E29" i="1"/>
  <c r="E33" i="1" s="1"/>
  <c r="E23" i="1"/>
  <c r="E19" i="1"/>
  <c r="E12" i="1"/>
  <c r="E8" i="1"/>
  <c r="E43" i="1"/>
  <c r="E36" i="1"/>
  <c r="E22" i="1"/>
  <c r="E15" i="1"/>
  <c r="E11" i="1"/>
  <c r="E6" i="1"/>
  <c r="C45" i="1"/>
  <c r="C36" i="1"/>
  <c r="C31" i="1"/>
  <c r="C25" i="1"/>
  <c r="C21" i="1"/>
  <c r="C13" i="1"/>
  <c r="C9" i="1"/>
  <c r="C5" i="1"/>
  <c r="C44" i="1"/>
  <c r="C39" i="1"/>
  <c r="C30" i="1"/>
  <c r="C24" i="1"/>
  <c r="C20" i="1"/>
  <c r="C12" i="1"/>
  <c r="C8" i="1"/>
  <c r="C4" i="1"/>
  <c r="C43" i="1"/>
  <c r="C46" i="1" s="1"/>
  <c r="C38" i="1"/>
  <c r="C29" i="1"/>
  <c r="C23" i="1"/>
  <c r="C19" i="1"/>
  <c r="C26" i="1" s="1"/>
  <c r="C15" i="1"/>
  <c r="C11" i="1"/>
  <c r="C7" i="1"/>
  <c r="C37" i="1"/>
  <c r="C32" i="1"/>
  <c r="C22" i="1"/>
  <c r="C14" i="1"/>
  <c r="C10" i="1"/>
  <c r="C6" i="1"/>
  <c r="C40" i="1" l="1"/>
  <c r="C16" i="1"/>
  <c r="C48" i="1" s="1"/>
  <c r="E40" i="1"/>
  <c r="E26" i="1"/>
  <c r="C33" i="1"/>
  <c r="E46" i="1"/>
  <c r="E16" i="1"/>
  <c r="E48" i="1" l="1"/>
</calcChain>
</file>

<file path=xl/sharedStrings.xml><?xml version="1.0" encoding="utf-8"?>
<sst xmlns="http://schemas.openxmlformats.org/spreadsheetml/2006/main" count="87" uniqueCount="75">
  <si>
    <t>CC</t>
  </si>
  <si>
    <t>CH</t>
  </si>
  <si>
    <t>CIV</t>
  </si>
  <si>
    <t>CON</t>
  </si>
  <si>
    <t>CX</t>
  </si>
  <si>
    <t>DH</t>
  </si>
  <si>
    <t>DR</t>
  </si>
  <si>
    <t>DS</t>
  </si>
  <si>
    <t>DX</t>
  </si>
  <si>
    <t>IL</t>
  </si>
  <si>
    <t>NX</t>
  </si>
  <si>
    <t>OP</t>
  </si>
  <si>
    <t>OR</t>
  </si>
  <si>
    <t>R-TH</t>
  </si>
  <si>
    <t>REC</t>
  </si>
  <si>
    <t>RM-3</t>
  </si>
  <si>
    <t>RS-4</t>
  </si>
  <si>
    <t>RS-6</t>
  </si>
  <si>
    <t>RS-9</t>
  </si>
  <si>
    <t>RX</t>
  </si>
  <si>
    <t>SH</t>
  </si>
  <si>
    <t>PRD</t>
  </si>
  <si>
    <t>Residential</t>
  </si>
  <si>
    <t>Corridors &amp; Nodes</t>
  </si>
  <si>
    <t>Downtown</t>
  </si>
  <si>
    <t>Employment</t>
  </si>
  <si>
    <t>Civic &amp; Open Space</t>
  </si>
  <si>
    <t>UDC Zoning Designation</t>
  </si>
  <si>
    <t>Residential Totals</t>
  </si>
  <si>
    <t>Corridors &amp; Nodes Totals</t>
  </si>
  <si>
    <t>Downtown Totals</t>
  </si>
  <si>
    <t>Employment Totals</t>
  </si>
  <si>
    <t>Civic &amp; Open Space Totals</t>
  </si>
  <si>
    <t>Overall Totals</t>
  </si>
  <si>
    <t>RM-2</t>
  </si>
  <si>
    <t>IX</t>
  </si>
  <si>
    <t>PV</t>
  </si>
  <si>
    <t>AG-43</t>
  </si>
  <si>
    <t>% Parcels</t>
  </si>
  <si>
    <t>% Acreage</t>
  </si>
  <si>
    <t xml:space="preserve"> </t>
  </si>
  <si>
    <t>Current Zoning</t>
  </si>
  <si>
    <t>Parcels</t>
  </si>
  <si>
    <t>Acreage</t>
  </si>
  <si>
    <t>Commercial</t>
  </si>
  <si>
    <t>C-1</t>
  </si>
  <si>
    <t>C-2</t>
  </si>
  <si>
    <t>C-3</t>
  </si>
  <si>
    <t>I-1</t>
  </si>
  <si>
    <t>O-P</t>
  </si>
  <si>
    <t>OCMS</t>
  </si>
  <si>
    <t>H-R</t>
  </si>
  <si>
    <t>MPMUD</t>
  </si>
  <si>
    <t>E-1</t>
  </si>
  <si>
    <t>E-2</t>
  </si>
  <si>
    <t>R-1</t>
  </si>
  <si>
    <t>R-1-PV</t>
  </si>
  <si>
    <t>R-2</t>
  </si>
  <si>
    <t>R-3</t>
  </si>
  <si>
    <t>R-4</t>
  </si>
  <si>
    <t>R-4A</t>
  </si>
  <si>
    <t>R-5</t>
  </si>
  <si>
    <t>R-PUD</t>
  </si>
  <si>
    <t>R-THa</t>
  </si>
  <si>
    <t>Fulton County-Annexed (Residential &amp; Commercial)</t>
  </si>
  <si>
    <t>Proposed UDC Zoning  Disrticts Parcel Summary</t>
  </si>
  <si>
    <t>RS-87 (E-1)</t>
  </si>
  <si>
    <t>RS-30 (E-2)</t>
  </si>
  <si>
    <t>RS-18 (R-1)</t>
  </si>
  <si>
    <t>RS-12 (R-2)</t>
  </si>
  <si>
    <t>Current Zoning Districts Parcel Summary</t>
  </si>
  <si>
    <t>Residential Total</t>
  </si>
  <si>
    <t>Commercial Total</t>
  </si>
  <si>
    <t>(FC-A) Total</t>
  </si>
  <si>
    <t>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</si>
</sst>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000000"/>
    <numFmt numFmtId="165" formatCode="0.00000000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D99E8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A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3">
    <xf numFmtId="0" fontId="0" fillId="0" borderId="0" xfId="0"/>
    <xf numFmtId="1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/>
    <xf numFmtId="164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40" borderId="11" xfId="0" applyFill="1" applyBorder="1" applyAlignment="1">
      <alignment horizontal="center"/>
    </xf>
    <xf numFmtId="2" fontId="0" fillId="40" borderId="11" xfId="0" applyNumberFormat="1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2" fontId="0" fillId="34" borderId="11" xfId="0" applyNumberFormat="1" applyFill="1" applyBorder="1" applyAlignment="1">
      <alignment horizontal="center"/>
    </xf>
    <xf numFmtId="0" fontId="0" fillId="39" borderId="11" xfId="0" applyFill="1" applyBorder="1" applyAlignment="1">
      <alignment horizontal="center"/>
    </xf>
    <xf numFmtId="2" fontId="0" fillId="39" borderId="11" xfId="0" applyNumberFormat="1" applyFill="1" applyBorder="1" applyAlignment="1">
      <alignment horizontal="center"/>
    </xf>
    <xf numFmtId="10" fontId="0" fillId="38" borderId="11" xfId="1" applyNumberFormat="1" applyFont="1" applyFill="1" applyBorder="1" applyAlignment="1">
      <alignment horizontal="center"/>
    </xf>
    <xf numFmtId="2" fontId="0" fillId="38" borderId="11" xfId="1" applyNumberFormat="1" applyFont="1" applyFill="1" applyBorder="1" applyAlignment="1">
      <alignment horizontal="center"/>
    </xf>
    <xf numFmtId="10" fontId="0" fillId="34" borderId="11" xfId="1" applyNumberFormat="1" applyFont="1" applyFill="1" applyBorder="1" applyAlignment="1">
      <alignment horizontal="center"/>
    </xf>
    <xf numFmtId="2" fontId="0" fillId="34" borderId="11" xfId="1" applyNumberFormat="1" applyFont="1" applyFill="1" applyBorder="1" applyAlignment="1">
      <alignment horizontal="center"/>
    </xf>
    <xf numFmtId="10" fontId="0" fillId="35" borderId="11" xfId="1" applyNumberFormat="1" applyFont="1" applyFill="1" applyBorder="1" applyAlignment="1">
      <alignment horizontal="center"/>
    </xf>
    <xf numFmtId="2" fontId="0" fillId="35" borderId="11" xfId="1" applyNumberFormat="1" applyFont="1" applyFill="1" applyBorder="1" applyAlignment="1">
      <alignment horizontal="center"/>
    </xf>
    <xf numFmtId="10" fontId="0" fillId="36" borderId="11" xfId="1" applyNumberFormat="1" applyFont="1" applyFill="1" applyBorder="1" applyAlignment="1">
      <alignment horizontal="center"/>
    </xf>
    <xf numFmtId="2" fontId="0" fillId="36" borderId="11" xfId="1" applyNumberFormat="1" applyFont="1" applyFill="1" applyBorder="1" applyAlignment="1">
      <alignment horizontal="center"/>
    </xf>
    <xf numFmtId="10" fontId="0" fillId="37" borderId="11" xfId="1" applyNumberFormat="1" applyFont="1" applyFill="1" applyBorder="1" applyAlignment="1">
      <alignment horizontal="center"/>
    </xf>
    <xf numFmtId="2" fontId="0" fillId="37" borderId="11" xfId="1" applyNumberFormat="1" applyFont="1" applyFill="1" applyBorder="1" applyAlignment="1">
      <alignment horizontal="center"/>
    </xf>
    <xf numFmtId="10" fontId="18" fillId="33" borderId="12" xfId="1" applyNumberFormat="1" applyFont="1" applyFill="1" applyBorder="1" applyAlignment="1">
      <alignment horizontal="center"/>
    </xf>
    <xf numFmtId="2" fontId="18" fillId="33" borderId="12" xfId="1" applyNumberFormat="1" applyFont="1" applyFill="1" applyBorder="1" applyAlignment="1">
      <alignment horizontal="center"/>
    </xf>
    <xf numFmtId="10" fontId="0" fillId="40" borderId="11" xfId="0" applyNumberFormat="1" applyFill="1" applyBorder="1" applyAlignment="1">
      <alignment horizontal="center"/>
    </xf>
    <xf numFmtId="10" fontId="0" fillId="34" borderId="11" xfId="0" applyNumberFormat="1" applyFill="1" applyBorder="1" applyAlignment="1">
      <alignment horizontal="center"/>
    </xf>
    <xf numFmtId="10" fontId="0" fillId="39" borderId="11" xfId="0" applyNumberFormat="1" applyFill="1" applyBorder="1" applyAlignment="1">
      <alignment horizontal="center"/>
    </xf>
    <xf numFmtId="37" fontId="0" fillId="38" borderId="11" xfId="1" applyNumberFormat="1" applyFont="1" applyFill="1" applyBorder="1" applyAlignment="1" applyProtection="1">
      <alignment horizontal="center"/>
      <protection locked="0"/>
    </xf>
    <xf numFmtId="37" fontId="0" fillId="34" borderId="11" xfId="1" applyNumberFormat="1" applyFont="1" applyFill="1" applyBorder="1" applyAlignment="1" applyProtection="1">
      <alignment horizontal="center" vertical="center"/>
      <protection locked="0"/>
    </xf>
    <xf numFmtId="37" fontId="0" fillId="35" borderId="11" xfId="1" applyNumberFormat="1" applyFont="1" applyFill="1" applyBorder="1" applyAlignment="1" applyProtection="1">
      <alignment horizontal="center"/>
      <protection locked="0"/>
    </xf>
    <xf numFmtId="37" fontId="0" fillId="36" borderId="11" xfId="1" applyNumberFormat="1" applyFont="1" applyFill="1" applyBorder="1" applyAlignment="1" applyProtection="1">
      <alignment horizontal="center"/>
      <protection locked="0"/>
    </xf>
    <xf numFmtId="37" fontId="0" fillId="37" borderId="11" xfId="1" applyNumberFormat="1" applyFont="1" applyFill="1" applyBorder="1" applyAlignment="1" applyProtection="1">
      <alignment horizontal="center"/>
      <protection locked="0"/>
    </xf>
    <xf numFmtId="37" fontId="18" fillId="33" borderId="12" xfId="1" applyNumberFormat="1" applyFont="1" applyFill="1" applyBorder="1" applyAlignment="1" applyProtection="1">
      <alignment horizontal="center"/>
      <protection locked="0"/>
    </xf>
    <xf numFmtId="37" fontId="0" fillId="34" borderId="0" xfId="1" applyNumberFormat="1" applyFont="1" applyFill="1" applyBorder="1" applyAlignment="1" applyProtection="1">
      <alignment horizontal="center" vertical="center"/>
      <protection locked="0"/>
    </xf>
    <xf numFmtId="166" fontId="0" fillId="34" borderId="0" xfId="1" applyNumberFormat="1" applyFont="1" applyFill="1" applyBorder="1" applyAlignment="1">
      <alignment horizontal="center"/>
    </xf>
    <xf numFmtId="2" fontId="0" fillId="34" borderId="0" xfId="1" applyNumberFormat="1" applyFont="1" applyFill="1" applyBorder="1" applyAlignment="1">
      <alignment horizontal="center"/>
    </xf>
    <xf numFmtId="166" fontId="0" fillId="38" borderId="0" xfId="1" applyNumberFormat="1" applyFont="1" applyFill="1" applyBorder="1" applyAlignment="1">
      <alignment horizontal="center"/>
    </xf>
    <xf numFmtId="2" fontId="0" fillId="38" borderId="0" xfId="0" applyNumberFormat="1" applyFill="1" applyBorder="1" applyAlignment="1">
      <alignment horizontal="center"/>
    </xf>
    <xf numFmtId="0" fontId="16" fillId="34" borderId="10" xfId="0" applyFont="1" applyFill="1" applyBorder="1" applyAlignment="1">
      <alignment horizontal="left"/>
    </xf>
    <xf numFmtId="0" fontId="16" fillId="40" borderId="10" xfId="0" applyFont="1" applyFill="1" applyBorder="1" applyAlignment="1">
      <alignment horizontal="left"/>
    </xf>
    <xf numFmtId="0" fontId="16" fillId="39" borderId="10" xfId="0" applyFont="1" applyFill="1" applyBorder="1" applyAlignment="1">
      <alignment horizontal="left"/>
    </xf>
    <xf numFmtId="0" fontId="20" fillId="38" borderId="13" xfId="0" applyFont="1" applyFill="1" applyBorder="1" applyAlignment="1">
      <alignment horizontal="center"/>
    </xf>
    <xf numFmtId="0" fontId="20" fillId="38" borderId="14" xfId="0" applyFont="1" applyFill="1" applyBorder="1" applyAlignment="1">
      <alignment horizontal="center"/>
    </xf>
    <xf numFmtId="0" fontId="20" fillId="38" borderId="15" xfId="0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0" xfId="0" applyFont="1" applyFill="1" applyBorder="1" applyAlignment="1">
      <alignment horizontal="right"/>
    </xf>
    <xf numFmtId="1" fontId="22" fillId="33" borderId="0" xfId="0" applyNumberFormat="1" applyFont="1" applyFill="1" applyBorder="1" applyAlignment="1">
      <alignment horizontal="center"/>
    </xf>
    <xf numFmtId="1" fontId="22" fillId="33" borderId="17" xfId="0" applyNumberFormat="1" applyFont="1" applyFill="1" applyBorder="1" applyAlignment="1">
      <alignment horizontal="center"/>
    </xf>
    <xf numFmtId="0" fontId="16" fillId="40" borderId="18" xfId="0" applyFont="1" applyFill="1" applyBorder="1" applyAlignment="1">
      <alignment horizontal="left"/>
    </xf>
    <xf numFmtId="0" fontId="16" fillId="40" borderId="19" xfId="0" applyFont="1" applyFill="1" applyBorder="1" applyAlignment="1">
      <alignment horizontal="left"/>
    </xf>
    <xf numFmtId="0" fontId="0" fillId="40" borderId="16" xfId="0" applyFill="1" applyBorder="1"/>
    <xf numFmtId="0" fontId="0" fillId="40" borderId="0" xfId="0" applyFill="1" applyBorder="1" applyAlignment="1">
      <alignment horizontal="center"/>
    </xf>
    <xf numFmtId="10" fontId="0" fillId="40" borderId="0" xfId="0" applyNumberFormat="1" applyFill="1" applyBorder="1" applyAlignment="1">
      <alignment horizontal="center"/>
    </xf>
    <xf numFmtId="2" fontId="0" fillId="40" borderId="0" xfId="0" applyNumberFormat="1" applyFill="1" applyBorder="1" applyAlignment="1">
      <alignment horizontal="center"/>
    </xf>
    <xf numFmtId="10" fontId="0" fillId="40" borderId="17" xfId="0" applyNumberFormat="1" applyFill="1" applyBorder="1" applyAlignment="1">
      <alignment horizontal="center"/>
    </xf>
    <xf numFmtId="0" fontId="0" fillId="40" borderId="20" xfId="0" applyFill="1" applyBorder="1"/>
    <xf numFmtId="10" fontId="0" fillId="40" borderId="21" xfId="0" applyNumberFormat="1" applyFill="1" applyBorder="1" applyAlignment="1">
      <alignment horizontal="center"/>
    </xf>
    <xf numFmtId="0" fontId="16" fillId="33" borderId="16" xfId="0" applyFont="1" applyFill="1" applyBorder="1"/>
    <xf numFmtId="0" fontId="16" fillId="33" borderId="0" xfId="0" applyFont="1" applyFill="1" applyBorder="1" applyAlignment="1">
      <alignment horizontal="center"/>
    </xf>
    <xf numFmtId="10" fontId="16" fillId="33" borderId="0" xfId="0" applyNumberFormat="1" applyFont="1" applyFill="1" applyBorder="1" applyAlignment="1">
      <alignment horizontal="center"/>
    </xf>
    <xf numFmtId="2" fontId="16" fillId="33" borderId="0" xfId="0" applyNumberFormat="1" applyFont="1" applyFill="1" applyBorder="1" applyAlignment="1">
      <alignment horizontal="center"/>
    </xf>
    <xf numFmtId="10" fontId="16" fillId="33" borderId="17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16" fillId="34" borderId="18" xfId="0" applyFont="1" applyFill="1" applyBorder="1" applyAlignment="1">
      <alignment horizontal="left"/>
    </xf>
    <xf numFmtId="0" fontId="16" fillId="34" borderId="19" xfId="0" applyFont="1" applyFill="1" applyBorder="1" applyAlignment="1">
      <alignment horizontal="left"/>
    </xf>
    <xf numFmtId="0" fontId="0" fillId="34" borderId="16" xfId="0" applyFill="1" applyBorder="1"/>
    <xf numFmtId="0" fontId="0" fillId="34" borderId="0" xfId="0" applyFill="1" applyBorder="1" applyAlignment="1">
      <alignment horizontal="center"/>
    </xf>
    <xf numFmtId="10" fontId="0" fillId="34" borderId="0" xfId="0" applyNumberFormat="1" applyFill="1" applyBorder="1" applyAlignment="1">
      <alignment horizontal="center"/>
    </xf>
    <xf numFmtId="2" fontId="0" fillId="34" borderId="0" xfId="0" applyNumberFormat="1" applyFill="1" applyBorder="1" applyAlignment="1">
      <alignment horizontal="center"/>
    </xf>
    <xf numFmtId="10" fontId="0" fillId="34" borderId="17" xfId="0" applyNumberFormat="1" applyFill="1" applyBorder="1" applyAlignment="1">
      <alignment horizontal="center"/>
    </xf>
    <xf numFmtId="0" fontId="0" fillId="34" borderId="20" xfId="0" applyFill="1" applyBorder="1"/>
    <xf numFmtId="10" fontId="0" fillId="34" borderId="21" xfId="0" applyNumberFormat="1" applyFill="1" applyBorder="1" applyAlignment="1">
      <alignment horizontal="center"/>
    </xf>
    <xf numFmtId="0" fontId="16" fillId="0" borderId="16" xfId="0" applyFont="1" applyBorder="1"/>
    <xf numFmtId="0" fontId="16" fillId="0" borderId="0" xfId="0" applyFont="1" applyBorder="1"/>
    <xf numFmtId="2" fontId="16" fillId="0" borderId="0" xfId="0" applyNumberFormat="1" applyFont="1" applyBorder="1"/>
    <xf numFmtId="2" fontId="16" fillId="0" borderId="17" xfId="0" applyNumberFormat="1" applyFont="1" applyBorder="1"/>
    <xf numFmtId="0" fontId="16" fillId="39" borderId="18" xfId="0" applyFont="1" applyFill="1" applyBorder="1" applyAlignment="1">
      <alignment horizontal="left"/>
    </xf>
    <xf numFmtId="0" fontId="16" fillId="39" borderId="19" xfId="0" applyFont="1" applyFill="1" applyBorder="1" applyAlignment="1">
      <alignment horizontal="left"/>
    </xf>
    <xf numFmtId="0" fontId="16" fillId="39" borderId="20" xfId="0" applyFont="1" applyFill="1" applyBorder="1"/>
    <xf numFmtId="10" fontId="0" fillId="39" borderId="2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16" fillId="33" borderId="22" xfId="0" applyFont="1" applyFill="1" applyBorder="1"/>
    <xf numFmtId="3" fontId="16" fillId="33" borderId="23" xfId="0" applyNumberFormat="1" applyFont="1" applyFill="1" applyBorder="1" applyAlignment="1">
      <alignment horizontal="center"/>
    </xf>
    <xf numFmtId="10" fontId="16" fillId="33" borderId="23" xfId="0" applyNumberFormat="1" applyFont="1" applyFill="1" applyBorder="1" applyAlignment="1">
      <alignment horizontal="center"/>
    </xf>
    <xf numFmtId="4" fontId="16" fillId="33" borderId="23" xfId="0" applyNumberFormat="1" applyFont="1" applyFill="1" applyBorder="1" applyAlignment="1">
      <alignment horizontal="center"/>
    </xf>
    <xf numFmtId="10" fontId="16" fillId="33" borderId="24" xfId="0" applyNumberFormat="1" applyFont="1" applyFill="1" applyBorder="1" applyAlignment="1">
      <alignment horizontal="center"/>
    </xf>
    <xf numFmtId="0" fontId="21" fillId="38" borderId="14" xfId="0" applyFont="1" applyFill="1" applyBorder="1" applyAlignment="1">
      <alignment horizontal="center"/>
    </xf>
    <xf numFmtId="0" fontId="21" fillId="38" borderId="15" xfId="0" applyFont="1" applyFill="1" applyBorder="1" applyAlignment="1">
      <alignment horizontal="center"/>
    </xf>
    <xf numFmtId="1" fontId="19" fillId="33" borderId="16" xfId="0" applyNumberFormat="1" applyFont="1" applyFill="1" applyBorder="1"/>
    <xf numFmtId="1" fontId="19" fillId="33" borderId="0" xfId="0" applyNumberFormat="1" applyFont="1" applyFill="1" applyBorder="1" applyAlignment="1">
      <alignment horizontal="center"/>
    </xf>
    <xf numFmtId="2" fontId="19" fillId="33" borderId="0" xfId="0" applyNumberFormat="1" applyFont="1" applyFill="1" applyBorder="1" applyAlignment="1">
      <alignment horizontal="center"/>
    </xf>
    <xf numFmtId="1" fontId="19" fillId="33" borderId="17" xfId="0" applyNumberFormat="1" applyFont="1" applyFill="1" applyBorder="1" applyAlignment="1">
      <alignment horizontal="center"/>
    </xf>
    <xf numFmtId="1" fontId="18" fillId="38" borderId="18" xfId="0" applyNumberFormat="1" applyFont="1" applyFill="1" applyBorder="1"/>
    <xf numFmtId="166" fontId="0" fillId="38" borderId="17" xfId="1" applyNumberFormat="1" applyFont="1" applyFill="1" applyBorder="1" applyAlignment="1">
      <alignment horizontal="center"/>
    </xf>
    <xf numFmtId="1" fontId="0" fillId="38" borderId="16" xfId="0" applyNumberFormat="1" applyFont="1" applyFill="1" applyBorder="1"/>
    <xf numFmtId="37" fontId="0" fillId="38" borderId="0" xfId="1" applyNumberFormat="1" applyFont="1" applyFill="1" applyBorder="1" applyAlignment="1" applyProtection="1">
      <alignment horizontal="center"/>
      <protection locked="0"/>
    </xf>
    <xf numFmtId="10" fontId="0" fillId="38" borderId="0" xfId="1" applyNumberFormat="1" applyFont="1" applyFill="1" applyBorder="1" applyAlignment="1">
      <alignment horizontal="center"/>
    </xf>
    <xf numFmtId="10" fontId="0" fillId="38" borderId="17" xfId="1" applyNumberFormat="1" applyFont="1" applyFill="1" applyBorder="1" applyAlignment="1">
      <alignment horizontal="center"/>
    </xf>
    <xf numFmtId="1" fontId="0" fillId="38" borderId="16" xfId="0" applyNumberFormat="1" applyFill="1" applyBorder="1"/>
    <xf numFmtId="2" fontId="0" fillId="38" borderId="0" xfId="1" applyNumberFormat="1" applyFont="1" applyFill="1" applyBorder="1" applyAlignment="1">
      <alignment horizontal="center"/>
    </xf>
    <xf numFmtId="1" fontId="0" fillId="38" borderId="20" xfId="0" applyNumberFormat="1" applyFill="1" applyBorder="1"/>
    <xf numFmtId="10" fontId="0" fillId="38" borderId="21" xfId="1" applyNumberFormat="1" applyFont="1" applyFill="1" applyBorder="1" applyAlignment="1">
      <alignment horizontal="center"/>
    </xf>
    <xf numFmtId="1" fontId="18" fillId="33" borderId="16" xfId="0" applyNumberFormat="1" applyFont="1" applyFill="1" applyBorder="1"/>
    <xf numFmtId="37" fontId="18" fillId="33" borderId="0" xfId="1" applyNumberFormat="1" applyFont="1" applyFill="1" applyBorder="1" applyAlignment="1" applyProtection="1">
      <alignment horizontal="center"/>
      <protection locked="0"/>
    </xf>
    <xf numFmtId="10" fontId="18" fillId="33" borderId="0" xfId="1" applyNumberFormat="1" applyFont="1" applyFill="1" applyBorder="1" applyAlignment="1">
      <alignment horizontal="center"/>
    </xf>
    <xf numFmtId="2" fontId="18" fillId="33" borderId="0" xfId="1" applyNumberFormat="1" applyFont="1" applyFill="1" applyBorder="1" applyAlignment="1">
      <alignment horizontal="center"/>
    </xf>
    <xf numFmtId="10" fontId="18" fillId="33" borderId="17" xfId="1" applyNumberFormat="1" applyFont="1" applyFill="1" applyBorder="1" applyAlignment="1">
      <alignment horizontal="center"/>
    </xf>
    <xf numFmtId="1" fontId="18" fillId="0" borderId="16" xfId="0" applyNumberFormat="1" applyFont="1" applyFill="1" applyBorder="1"/>
    <xf numFmtId="37" fontId="0" fillId="0" borderId="0" xfId="1" applyNumberFormat="1" applyFont="1" applyFill="1" applyBorder="1" applyAlignment="1" applyProtection="1">
      <alignment horizontal="center"/>
      <protection locked="0"/>
    </xf>
    <xf numFmtId="166" fontId="0" fillId="0" borderId="0" xfId="1" applyNumberFormat="1" applyFont="1" applyFill="1" applyBorder="1"/>
    <xf numFmtId="2" fontId="0" fillId="0" borderId="0" xfId="1" applyNumberFormat="1" applyFont="1" applyFill="1" applyBorder="1"/>
    <xf numFmtId="166" fontId="0" fillId="0" borderId="17" xfId="1" applyNumberFormat="1" applyFont="1" applyFill="1" applyBorder="1"/>
    <xf numFmtId="1" fontId="18" fillId="34" borderId="18" xfId="0" applyNumberFormat="1" applyFont="1" applyFill="1" applyBorder="1"/>
    <xf numFmtId="166" fontId="0" fillId="34" borderId="17" xfId="1" applyNumberFormat="1" applyFont="1" applyFill="1" applyBorder="1" applyAlignment="1">
      <alignment horizontal="center"/>
    </xf>
    <xf numFmtId="1" fontId="0" fillId="34" borderId="16" xfId="0" applyNumberFormat="1" applyFill="1" applyBorder="1"/>
    <xf numFmtId="10" fontId="0" fillId="34" borderId="0" xfId="1" applyNumberFormat="1" applyFont="1" applyFill="1" applyBorder="1" applyAlignment="1">
      <alignment horizontal="center"/>
    </xf>
    <xf numFmtId="10" fontId="0" fillId="34" borderId="17" xfId="1" applyNumberFormat="1" applyFont="1" applyFill="1" applyBorder="1" applyAlignment="1">
      <alignment horizontal="center"/>
    </xf>
    <xf numFmtId="1" fontId="0" fillId="34" borderId="20" xfId="0" applyNumberFormat="1" applyFill="1" applyBorder="1"/>
    <xf numFmtId="10" fontId="0" fillId="34" borderId="21" xfId="1" applyNumberFormat="1" applyFont="1" applyFill="1" applyBorder="1" applyAlignment="1">
      <alignment horizontal="center"/>
    </xf>
    <xf numFmtId="37" fontId="18" fillId="33" borderId="0" xfId="1" applyNumberFormat="1" applyFon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/>
    <xf numFmtId="166" fontId="0" fillId="0" borderId="0" xfId="1" applyNumberFormat="1" applyFont="1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166" fontId="0" fillId="0" borderId="17" xfId="1" applyNumberFormat="1" applyFont="1" applyFill="1" applyBorder="1" applyAlignment="1">
      <alignment horizontal="center"/>
    </xf>
    <xf numFmtId="1" fontId="18" fillId="35" borderId="18" xfId="0" applyNumberFormat="1" applyFont="1" applyFill="1" applyBorder="1"/>
    <xf numFmtId="37" fontId="0" fillId="35" borderId="0" xfId="1" applyNumberFormat="1" applyFont="1" applyFill="1" applyBorder="1" applyAlignment="1" applyProtection="1">
      <alignment horizontal="center"/>
      <protection locked="0"/>
    </xf>
    <xf numFmtId="166" fontId="0" fillId="35" borderId="0" xfId="1" applyNumberFormat="1" applyFont="1" applyFill="1" applyBorder="1" applyAlignment="1">
      <alignment horizontal="center"/>
    </xf>
    <xf numFmtId="2" fontId="0" fillId="35" borderId="0" xfId="1" applyNumberFormat="1" applyFont="1" applyFill="1" applyBorder="1" applyAlignment="1">
      <alignment horizontal="center"/>
    </xf>
    <xf numFmtId="166" fontId="0" fillId="35" borderId="17" xfId="1" applyNumberFormat="1" applyFont="1" applyFill="1" applyBorder="1" applyAlignment="1">
      <alignment horizontal="center"/>
    </xf>
    <xf numFmtId="1" fontId="0" fillId="35" borderId="16" xfId="0" applyNumberFormat="1" applyFill="1" applyBorder="1"/>
    <xf numFmtId="10" fontId="0" fillId="35" borderId="0" xfId="1" applyNumberFormat="1" applyFont="1" applyFill="1" applyBorder="1" applyAlignment="1">
      <alignment horizontal="center"/>
    </xf>
    <xf numFmtId="10" fontId="0" fillId="35" borderId="17" xfId="1" applyNumberFormat="1" applyFont="1" applyFill="1" applyBorder="1" applyAlignment="1">
      <alignment horizontal="center"/>
    </xf>
    <xf numFmtId="1" fontId="0" fillId="35" borderId="20" xfId="0" applyNumberFormat="1" applyFill="1" applyBorder="1"/>
    <xf numFmtId="10" fontId="0" fillId="35" borderId="21" xfId="1" applyNumberFormat="1" applyFont="1" applyFill="1" applyBorder="1" applyAlignment="1">
      <alignment horizontal="center"/>
    </xf>
    <xf numFmtId="1" fontId="18" fillId="36" borderId="18" xfId="0" applyNumberFormat="1" applyFont="1" applyFill="1" applyBorder="1"/>
    <xf numFmtId="37" fontId="0" fillId="36" borderId="0" xfId="1" applyNumberFormat="1" applyFont="1" applyFill="1" applyBorder="1" applyAlignment="1" applyProtection="1">
      <alignment horizontal="center"/>
      <protection locked="0"/>
    </xf>
    <xf numFmtId="166" fontId="0" fillId="36" borderId="0" xfId="1" applyNumberFormat="1" applyFont="1" applyFill="1" applyBorder="1" applyAlignment="1">
      <alignment horizontal="center"/>
    </xf>
    <xf numFmtId="2" fontId="0" fillId="36" borderId="0" xfId="1" applyNumberFormat="1" applyFont="1" applyFill="1" applyBorder="1" applyAlignment="1">
      <alignment horizontal="center"/>
    </xf>
    <xf numFmtId="166" fontId="0" fillId="36" borderId="17" xfId="1" applyNumberFormat="1" applyFont="1" applyFill="1" applyBorder="1" applyAlignment="1">
      <alignment horizontal="center"/>
    </xf>
    <xf numFmtId="1" fontId="0" fillId="36" borderId="16" xfId="0" applyNumberFormat="1" applyFill="1" applyBorder="1"/>
    <xf numFmtId="10" fontId="0" fillId="36" borderId="0" xfId="1" applyNumberFormat="1" applyFont="1" applyFill="1" applyBorder="1" applyAlignment="1">
      <alignment horizontal="center"/>
    </xf>
    <xf numFmtId="10" fontId="0" fillId="36" borderId="17" xfId="1" applyNumberFormat="1" applyFont="1" applyFill="1" applyBorder="1" applyAlignment="1">
      <alignment horizontal="center"/>
    </xf>
    <xf numFmtId="1" fontId="0" fillId="36" borderId="20" xfId="0" applyNumberFormat="1" applyFill="1" applyBorder="1"/>
    <xf numFmtId="10" fontId="0" fillId="36" borderId="21" xfId="1" applyNumberFormat="1" applyFont="1" applyFill="1" applyBorder="1" applyAlignment="1">
      <alignment horizontal="center"/>
    </xf>
    <xf numFmtId="1" fontId="18" fillId="37" borderId="18" xfId="0" applyNumberFormat="1" applyFont="1" applyFill="1" applyBorder="1"/>
    <xf numFmtId="37" fontId="0" fillId="37" borderId="0" xfId="1" applyNumberFormat="1" applyFont="1" applyFill="1" applyBorder="1" applyAlignment="1" applyProtection="1">
      <alignment horizontal="center"/>
      <protection locked="0"/>
    </xf>
    <xf numFmtId="166" fontId="0" fillId="37" borderId="0" xfId="1" applyNumberFormat="1" applyFont="1" applyFill="1" applyBorder="1" applyAlignment="1">
      <alignment horizontal="center"/>
    </xf>
    <xf numFmtId="2" fontId="0" fillId="37" borderId="0" xfId="1" applyNumberFormat="1" applyFont="1" applyFill="1" applyBorder="1" applyAlignment="1">
      <alignment horizontal="center"/>
    </xf>
    <xf numFmtId="166" fontId="0" fillId="37" borderId="17" xfId="1" applyNumberFormat="1" applyFont="1" applyFill="1" applyBorder="1" applyAlignment="1">
      <alignment horizontal="center"/>
    </xf>
    <xf numFmtId="1" fontId="0" fillId="37" borderId="16" xfId="0" applyNumberFormat="1" applyFill="1" applyBorder="1"/>
    <xf numFmtId="37" fontId="0" fillId="37" borderId="0" xfId="1" applyNumberFormat="1" applyFont="1" applyFill="1" applyBorder="1" applyAlignment="1" applyProtection="1">
      <alignment horizontal="center" vertical="center"/>
      <protection locked="0"/>
    </xf>
    <xf numFmtId="10" fontId="0" fillId="37" borderId="0" xfId="1" applyNumberFormat="1" applyFont="1" applyFill="1" applyBorder="1" applyAlignment="1">
      <alignment horizontal="center"/>
    </xf>
    <xf numFmtId="10" fontId="0" fillId="37" borderId="17" xfId="1" applyNumberFormat="1" applyFont="1" applyFill="1" applyBorder="1" applyAlignment="1">
      <alignment horizontal="center"/>
    </xf>
    <xf numFmtId="1" fontId="0" fillId="37" borderId="20" xfId="0" applyNumberFormat="1" applyFill="1" applyBorder="1"/>
    <xf numFmtId="10" fontId="0" fillId="37" borderId="21" xfId="1" applyNumberFormat="1" applyFont="1" applyFill="1" applyBorder="1" applyAlignment="1">
      <alignment horizontal="center"/>
    </xf>
    <xf numFmtId="1" fontId="18" fillId="33" borderId="25" xfId="0" applyNumberFormat="1" applyFont="1" applyFill="1" applyBorder="1"/>
    <xf numFmtId="10" fontId="18" fillId="33" borderId="26" xfId="1" applyNumberFormat="1" applyFont="1" applyFill="1" applyBorder="1" applyAlignment="1">
      <alignment horizontal="center"/>
    </xf>
    <xf numFmtId="1" fontId="0" fillId="0" borderId="16" xfId="0" applyNumberFormat="1" applyBorder="1"/>
    <xf numFmtId="1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18" fillId="33" borderId="22" xfId="0" applyNumberFormat="1" applyFont="1" applyFill="1" applyBorder="1"/>
    <xf numFmtId="37" fontId="18" fillId="33" borderId="23" xfId="1" applyNumberFormat="1" applyFont="1" applyFill="1" applyBorder="1" applyAlignment="1" applyProtection="1">
      <alignment horizontal="center"/>
      <protection locked="0"/>
    </xf>
    <xf numFmtId="10" fontId="18" fillId="33" borderId="23" xfId="1" applyNumberFormat="1" applyFont="1" applyFill="1" applyBorder="1" applyAlignment="1">
      <alignment horizontal="center"/>
    </xf>
    <xf numFmtId="2" fontId="18" fillId="33" borderId="23" xfId="1" applyNumberFormat="1" applyFont="1" applyFill="1" applyBorder="1" applyAlignment="1">
      <alignment horizontal="center"/>
    </xf>
    <xf numFmtId="10" fontId="18" fillId="33" borderId="24" xfId="1" applyNumberFormat="1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7171"/>
      <color rgb="FFDDD9A9"/>
      <color rgb="FF66CCFF"/>
      <color rgb="FFFD99E8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19" zoomScale="75" zoomScaleNormal="75" workbookViewId="0">
      <selection activeCell="J29" sqref="J29"/>
    </sheetView>
  </sheetViews>
  <sheetFormatPr defaultRowHeight="15" x14ac:dyDescent="0.25"/>
  <cols>
    <col min="1" max="1" width="29.42578125" style="1" customWidth="1"/>
    <col min="2" max="2" width="12.5703125" style="1" customWidth="1"/>
    <col min="3" max="3" width="13.42578125" style="1" customWidth="1"/>
    <col min="4" max="4" width="16.7109375" style="3" customWidth="1"/>
    <col min="5" max="5" width="16.7109375" style="1" customWidth="1"/>
    <col min="6" max="6" width="12.5703125" bestFit="1" customWidth="1"/>
    <col min="7" max="7" width="16" customWidth="1"/>
  </cols>
  <sheetData>
    <row r="1" spans="1:9" ht="36" x14ac:dyDescent="0.55000000000000004">
      <c r="A1" s="43" t="s">
        <v>65</v>
      </c>
      <c r="B1" s="92"/>
      <c r="C1" s="92"/>
      <c r="D1" s="92"/>
      <c r="E1" s="93"/>
    </row>
    <row r="2" spans="1:9" ht="18.75" x14ac:dyDescent="0.3">
      <c r="A2" s="94" t="s">
        <v>27</v>
      </c>
      <c r="B2" s="95" t="s">
        <v>42</v>
      </c>
      <c r="C2" s="95" t="s">
        <v>38</v>
      </c>
      <c r="D2" s="96" t="s">
        <v>43</v>
      </c>
      <c r="E2" s="97" t="s">
        <v>39</v>
      </c>
      <c r="G2" s="1"/>
      <c r="H2" s="1"/>
      <c r="I2" s="3"/>
    </row>
    <row r="3" spans="1:9" s="4" customFormat="1" x14ac:dyDescent="0.25">
      <c r="A3" s="98" t="s">
        <v>22</v>
      </c>
      <c r="B3" s="38"/>
      <c r="C3" s="38"/>
      <c r="D3" s="39"/>
      <c r="E3" s="99"/>
      <c r="G3" s="1"/>
      <c r="H3" s="1"/>
      <c r="I3" s="3"/>
    </row>
    <row r="4" spans="1:9" x14ac:dyDescent="0.25">
      <c r="A4" s="100" t="s">
        <v>37</v>
      </c>
      <c r="B4" s="101">
        <v>28</v>
      </c>
      <c r="C4" s="102">
        <f>SUM(B4/B48)</f>
        <v>9.2819730822780609E-4</v>
      </c>
      <c r="D4" s="39">
        <v>326.95319999999998</v>
      </c>
      <c r="E4" s="103">
        <f>SUM(D4/D48)</f>
        <v>1.3775210284036958E-2</v>
      </c>
      <c r="G4" s="1"/>
      <c r="H4" s="1"/>
      <c r="I4" s="3"/>
    </row>
    <row r="5" spans="1:9" x14ac:dyDescent="0.25">
      <c r="A5" s="104" t="s">
        <v>66</v>
      </c>
      <c r="B5" s="101">
        <v>235</v>
      </c>
      <c r="C5" s="102">
        <f>SUM(B5/B48)</f>
        <v>7.7902274083405162E-3</v>
      </c>
      <c r="D5" s="105">
        <v>698.19410000000005</v>
      </c>
      <c r="E5" s="103">
        <f>SUM(D5/D48)</f>
        <v>2.9416352391027002E-2</v>
      </c>
      <c r="G5" s="1"/>
      <c r="H5" s="1"/>
      <c r="I5" s="3"/>
    </row>
    <row r="6" spans="1:9" x14ac:dyDescent="0.25">
      <c r="A6" s="104" t="s">
        <v>67</v>
      </c>
      <c r="B6" s="101">
        <v>3459</v>
      </c>
      <c r="C6" s="102">
        <f>SUM(B6/B48)</f>
        <v>0.11466551746999934</v>
      </c>
      <c r="D6" s="105">
        <v>4717.91</v>
      </c>
      <c r="E6" s="103">
        <f>SUM(D6/D48)</f>
        <v>0.19877524474805813</v>
      </c>
      <c r="G6" s="1"/>
      <c r="H6" s="1"/>
      <c r="I6" s="3"/>
    </row>
    <row r="7" spans="1:9" x14ac:dyDescent="0.25">
      <c r="A7" s="104" t="s">
        <v>68</v>
      </c>
      <c r="B7" s="101">
        <v>7119</v>
      </c>
      <c r="C7" s="102">
        <f>SUM(B7/B48)</f>
        <v>0.23599416561691972</v>
      </c>
      <c r="D7" s="105">
        <v>4798.1566999999995</v>
      </c>
      <c r="E7" s="103">
        <f>SUM(D7/D48)</f>
        <v>0.20215620314546801</v>
      </c>
      <c r="G7" s="1"/>
      <c r="H7" s="1"/>
      <c r="I7" s="3"/>
    </row>
    <row r="8" spans="1:9" x14ac:dyDescent="0.25">
      <c r="A8" s="104" t="s">
        <v>69</v>
      </c>
      <c r="B8" s="101">
        <v>3363</v>
      </c>
      <c r="C8" s="102">
        <f>SUM(B8/B48)</f>
        <v>0.11148312669893257</v>
      </c>
      <c r="D8" s="105">
        <v>1482.3798999999999</v>
      </c>
      <c r="E8" s="103">
        <f>SUM(D8/D48)</f>
        <v>6.2455711836830706E-2</v>
      </c>
      <c r="G8" s="1"/>
      <c r="H8" s="1"/>
      <c r="I8" s="3"/>
    </row>
    <row r="9" spans="1:9" x14ac:dyDescent="0.25">
      <c r="A9" s="104" t="s">
        <v>18</v>
      </c>
      <c r="B9" s="101">
        <v>1806</v>
      </c>
      <c r="C9" s="102">
        <f>SUM(B9/B48)</f>
        <v>5.9868726380693495E-2</v>
      </c>
      <c r="D9" s="105">
        <v>574.89080000000001</v>
      </c>
      <c r="E9" s="103">
        <f>SUM(D9/D48)</f>
        <v>2.4221330943872806E-2</v>
      </c>
      <c r="G9" s="1"/>
      <c r="H9" s="1"/>
      <c r="I9" s="3"/>
    </row>
    <row r="10" spans="1:9" x14ac:dyDescent="0.25">
      <c r="A10" s="104" t="s">
        <v>17</v>
      </c>
      <c r="B10" s="101">
        <v>688</v>
      </c>
      <c r="C10" s="102">
        <f>SUM(B10/B48)</f>
        <v>2.2807133859311809E-2</v>
      </c>
      <c r="D10" s="105">
        <v>184.4212</v>
      </c>
      <c r="E10" s="103">
        <f>SUM(D10/D48)</f>
        <v>7.7700441862457274E-3</v>
      </c>
      <c r="G10" s="1"/>
      <c r="H10" s="1"/>
      <c r="I10" s="3"/>
    </row>
    <row r="11" spans="1:9" x14ac:dyDescent="0.25">
      <c r="A11" s="104" t="s">
        <v>16</v>
      </c>
      <c r="B11" s="101">
        <v>71</v>
      </c>
      <c r="C11" s="102">
        <f>SUM(B11/B48)</f>
        <v>2.3536431744347942E-3</v>
      </c>
      <c r="D11" s="105">
        <v>19.3108</v>
      </c>
      <c r="E11" s="103">
        <f>SUM(D11/D48)</f>
        <v>8.1360369237242793E-4</v>
      </c>
      <c r="G11" s="1"/>
      <c r="H11" s="1"/>
      <c r="I11" s="3"/>
    </row>
    <row r="12" spans="1:9" s="4" customFormat="1" x14ac:dyDescent="0.25">
      <c r="A12" s="104" t="s">
        <v>13</v>
      </c>
      <c r="B12" s="101">
        <v>2665</v>
      </c>
      <c r="C12" s="102">
        <f>SUM(B12/B48)</f>
        <v>8.8344493800967983E-2</v>
      </c>
      <c r="D12" s="105">
        <v>460.4461</v>
      </c>
      <c r="E12" s="103">
        <f>SUM(D12/D48)</f>
        <v>1.9399540521287787E-2</v>
      </c>
      <c r="G12" s="1"/>
      <c r="H12" s="1"/>
      <c r="I12" s="3"/>
    </row>
    <row r="13" spans="1:9" x14ac:dyDescent="0.25">
      <c r="A13" s="104" t="s">
        <v>34</v>
      </c>
      <c r="B13" s="101">
        <v>956</v>
      </c>
      <c r="C13" s="102">
        <f>SUM(B13/B48)</f>
        <v>3.1691308095206525E-2</v>
      </c>
      <c r="D13" s="105">
        <v>183.86859999999999</v>
      </c>
      <c r="E13" s="103">
        <f>SUM(D13/D48)</f>
        <v>7.7467620125188487E-3</v>
      </c>
      <c r="G13" s="1"/>
      <c r="H13" s="1"/>
      <c r="I13" s="3"/>
    </row>
    <row r="14" spans="1:9" x14ac:dyDescent="0.25">
      <c r="A14" s="104" t="s">
        <v>15</v>
      </c>
      <c r="B14" s="101">
        <v>270</v>
      </c>
      <c r="C14" s="102">
        <f>SUM(B14/B48)</f>
        <v>8.9504740436252735E-3</v>
      </c>
      <c r="D14" s="105">
        <v>808.03549999999996</v>
      </c>
      <c r="E14" s="103">
        <f>SUM(D14/D48)</f>
        <v>3.4044196323715276E-2</v>
      </c>
      <c r="G14" s="1"/>
      <c r="H14" s="1"/>
      <c r="I14" s="3"/>
    </row>
    <row r="15" spans="1:9" s="4" customFormat="1" ht="15.75" thickBot="1" x14ac:dyDescent="0.3">
      <c r="A15" s="106" t="s">
        <v>21</v>
      </c>
      <c r="B15" s="29">
        <v>5667</v>
      </c>
      <c r="C15" s="14">
        <f>SUM(B15/B48)</f>
        <v>0.1878605052045349</v>
      </c>
      <c r="D15" s="15">
        <v>2881.38</v>
      </c>
      <c r="E15" s="107">
        <f>SUM(D15/D48)</f>
        <v>0.121398461333972</v>
      </c>
      <c r="F15" s="7" t="s">
        <v>40</v>
      </c>
      <c r="G15" s="1"/>
      <c r="H15" s="1"/>
      <c r="I15" s="3"/>
    </row>
    <row r="16" spans="1:9" s="4" customFormat="1" ht="15.75" thickTop="1" x14ac:dyDescent="0.25">
      <c r="A16" s="108" t="s">
        <v>28</v>
      </c>
      <c r="B16" s="109">
        <f>SUM(B4:B15)</f>
        <v>26327</v>
      </c>
      <c r="C16" s="110">
        <f>SUM(C4:C15)</f>
        <v>0.87273751906119457</v>
      </c>
      <c r="D16" s="111">
        <f>SUM(D4:D15)</f>
        <v>17135.946899999999</v>
      </c>
      <c r="E16" s="112">
        <f>SUM(E4:E15)</f>
        <v>0.72197266141940564</v>
      </c>
      <c r="F16" s="7" t="s">
        <v>40</v>
      </c>
      <c r="G16" s="1"/>
      <c r="H16" s="1"/>
      <c r="I16" s="3"/>
    </row>
    <row r="17" spans="1:9" x14ac:dyDescent="0.25">
      <c r="A17" s="113"/>
      <c r="B17" s="114"/>
      <c r="C17" s="115"/>
      <c r="D17" s="116"/>
      <c r="E17" s="117"/>
      <c r="G17" s="1"/>
      <c r="H17" s="1"/>
      <c r="I17" s="3"/>
    </row>
    <row r="18" spans="1:9" x14ac:dyDescent="0.25">
      <c r="A18" s="118" t="s">
        <v>23</v>
      </c>
      <c r="B18" s="35"/>
      <c r="C18" s="36"/>
      <c r="D18" s="37"/>
      <c r="E18" s="119"/>
      <c r="G18" s="1"/>
      <c r="H18" s="1"/>
      <c r="I18" s="3"/>
    </row>
    <row r="19" spans="1:9" x14ac:dyDescent="0.25">
      <c r="A19" s="120" t="s">
        <v>36</v>
      </c>
      <c r="B19" s="35">
        <v>429</v>
      </c>
      <c r="C19" s="121">
        <f>SUM(B19/B48)</f>
        <v>1.4221308758204602E-2</v>
      </c>
      <c r="D19" s="37">
        <v>380.54110000000003</v>
      </c>
      <c r="E19" s="122">
        <f>SUM(D19/D48)</f>
        <v>1.6032978647154202E-2</v>
      </c>
      <c r="G19" s="1"/>
      <c r="H19" s="1"/>
      <c r="I19" s="3"/>
    </row>
    <row r="20" spans="1:9" x14ac:dyDescent="0.25">
      <c r="A20" s="120" t="s">
        <v>19</v>
      </c>
      <c r="B20" s="35">
        <v>363</v>
      </c>
      <c r="C20" s="121">
        <f>SUM(B20/B48)</f>
        <v>1.20334151030962E-2</v>
      </c>
      <c r="D20" s="37">
        <v>96.742500000000007</v>
      </c>
      <c r="E20" s="122">
        <f>SUM(D20/D48)</f>
        <v>4.0759603542753079E-3</v>
      </c>
      <c r="G20" s="1"/>
      <c r="H20" s="1"/>
      <c r="I20" s="3"/>
    </row>
    <row r="21" spans="1:9" x14ac:dyDescent="0.25">
      <c r="A21" s="120" t="s">
        <v>10</v>
      </c>
      <c r="B21" s="35">
        <v>190</v>
      </c>
      <c r="C21" s="121">
        <f>SUM(B21/B48)</f>
        <v>6.2984817344029706E-3</v>
      </c>
      <c r="D21" s="37">
        <v>241.24109999999999</v>
      </c>
      <c r="E21" s="122">
        <f>SUM(D21/D48)</f>
        <v>1.0163983351905985E-2</v>
      </c>
      <c r="G21" s="1"/>
      <c r="H21" s="1"/>
      <c r="I21" s="3"/>
    </row>
    <row r="22" spans="1:9" x14ac:dyDescent="0.25">
      <c r="A22" s="120" t="s">
        <v>4</v>
      </c>
      <c r="B22" s="35">
        <v>479</v>
      </c>
      <c r="C22" s="121">
        <f>SUM(B22/B48)</f>
        <v>1.587880395146854E-2</v>
      </c>
      <c r="D22" s="37">
        <v>581.31389999999999</v>
      </c>
      <c r="E22" s="122">
        <f>SUM(D22/D48)</f>
        <v>2.449194934789943E-2</v>
      </c>
      <c r="G22" s="1"/>
      <c r="H22" s="1"/>
      <c r="I22" s="3"/>
    </row>
    <row r="23" spans="1:9" x14ac:dyDescent="0.25">
      <c r="A23" s="120" t="s">
        <v>20</v>
      </c>
      <c r="B23" s="35">
        <v>52</v>
      </c>
      <c r="C23" s="121">
        <f>SUM(B23/B48)</f>
        <v>1.7237950009944972E-3</v>
      </c>
      <c r="D23" s="37">
        <v>50.123600000000003</v>
      </c>
      <c r="E23" s="122">
        <f>SUM(D23/D48)</f>
        <v>2.1118102841414456E-3</v>
      </c>
      <c r="G23" s="1"/>
      <c r="H23" s="1"/>
      <c r="I23" s="3"/>
    </row>
    <row r="24" spans="1:9" x14ac:dyDescent="0.25">
      <c r="A24" s="120" t="s">
        <v>0</v>
      </c>
      <c r="B24" s="35">
        <v>80</v>
      </c>
      <c r="C24" s="121">
        <f>SUM(B24/B48)</f>
        <v>2.6519923092223033E-3</v>
      </c>
      <c r="D24" s="37">
        <v>232.97370000000001</v>
      </c>
      <c r="E24" s="122">
        <f>SUM(D24/D48)</f>
        <v>9.8156607983960441E-3</v>
      </c>
      <c r="G24" s="1"/>
      <c r="H24" s="1"/>
      <c r="I24" s="3"/>
    </row>
    <row r="25" spans="1:9" s="4" customFormat="1" ht="15.75" thickBot="1" x14ac:dyDescent="0.3">
      <c r="A25" s="123" t="s">
        <v>1</v>
      </c>
      <c r="B25" s="30">
        <v>201</v>
      </c>
      <c r="C25" s="16">
        <f>SUM(B25/B48)</f>
        <v>6.6631306769210372E-3</v>
      </c>
      <c r="D25" s="17">
        <v>447.21789999999999</v>
      </c>
      <c r="E25" s="124">
        <f>SUM(D25/D48)</f>
        <v>1.8842209268131987E-2</v>
      </c>
      <c r="G25" s="1"/>
      <c r="H25" s="1"/>
      <c r="I25" s="3"/>
    </row>
    <row r="26" spans="1:9" s="4" customFormat="1" ht="15.75" thickTop="1" x14ac:dyDescent="0.25">
      <c r="A26" s="108" t="s">
        <v>29</v>
      </c>
      <c r="B26" s="125">
        <f>SUM(B19:B25)</f>
        <v>1794</v>
      </c>
      <c r="C26" s="110">
        <f>SUM(C19:C25)</f>
        <v>5.9470927534310151E-2</v>
      </c>
      <c r="D26" s="111">
        <f>SUM(D19:D25)</f>
        <v>2030.1538</v>
      </c>
      <c r="E26" s="112">
        <f>SUM(E19:E25)</f>
        <v>8.5534552051904397E-2</v>
      </c>
      <c r="F26" s="7" t="s">
        <v>40</v>
      </c>
      <c r="G26" s="1"/>
      <c r="H26" s="1"/>
      <c r="I26" s="3"/>
    </row>
    <row r="27" spans="1:9" x14ac:dyDescent="0.25">
      <c r="A27" s="126"/>
      <c r="B27" s="114"/>
      <c r="C27" s="127"/>
      <c r="D27" s="128"/>
      <c r="E27" s="129"/>
      <c r="G27" s="1"/>
      <c r="H27" s="1"/>
      <c r="I27" s="3"/>
    </row>
    <row r="28" spans="1:9" x14ac:dyDescent="0.25">
      <c r="A28" s="130" t="s">
        <v>24</v>
      </c>
      <c r="B28" s="131"/>
      <c r="C28" s="132"/>
      <c r="D28" s="133"/>
      <c r="E28" s="134"/>
      <c r="G28" s="1"/>
      <c r="H28" s="1"/>
      <c r="I28" s="3"/>
    </row>
    <row r="29" spans="1:9" x14ac:dyDescent="0.25">
      <c r="A29" s="135" t="s">
        <v>6</v>
      </c>
      <c r="B29" s="131">
        <v>404</v>
      </c>
      <c r="C29" s="136">
        <f>SUM(B29/B48)</f>
        <v>1.3392561161572631E-2</v>
      </c>
      <c r="D29" s="133">
        <v>91.152500000000003</v>
      </c>
      <c r="E29" s="137">
        <f>SUM(D29/D48)</f>
        <v>3.8404421654710183E-3</v>
      </c>
      <c r="G29" s="1"/>
      <c r="H29" s="1"/>
      <c r="I29" s="3"/>
    </row>
    <row r="30" spans="1:9" x14ac:dyDescent="0.25">
      <c r="A30" s="135" t="s">
        <v>8</v>
      </c>
      <c r="B30" s="131">
        <v>345</v>
      </c>
      <c r="C30" s="136">
        <f>SUM(B30/B48)</f>
        <v>1.1436716833521182E-2</v>
      </c>
      <c r="D30" s="133">
        <v>126.8989</v>
      </c>
      <c r="E30" s="137">
        <f>SUM(D30/D48)</f>
        <v>5.3465114649832992E-3</v>
      </c>
      <c r="G30" s="1"/>
      <c r="H30" s="1"/>
      <c r="I30" s="3"/>
    </row>
    <row r="31" spans="1:9" x14ac:dyDescent="0.25">
      <c r="A31" s="135" t="s">
        <v>7</v>
      </c>
      <c r="B31" s="131">
        <v>35</v>
      </c>
      <c r="C31" s="136">
        <f>SUM(B31/B48)</f>
        <v>1.1602466352847577E-3</v>
      </c>
      <c r="D31" s="133">
        <v>10.1427</v>
      </c>
      <c r="E31" s="137">
        <f>SUM(D31/D48)</f>
        <v>4.273327967057721E-4</v>
      </c>
      <c r="G31" s="1"/>
      <c r="H31" s="1"/>
      <c r="I31" s="3"/>
    </row>
    <row r="32" spans="1:9" s="4" customFormat="1" ht="15.75" thickBot="1" x14ac:dyDescent="0.3">
      <c r="A32" s="138" t="s">
        <v>5</v>
      </c>
      <c r="B32" s="31">
        <v>100</v>
      </c>
      <c r="C32" s="18">
        <f>SUM(B32/B48)</f>
        <v>3.314990386527879E-3</v>
      </c>
      <c r="D32" s="19">
        <v>51.205599999999997</v>
      </c>
      <c r="E32" s="139">
        <f>SUM(D32/D48)</f>
        <v>2.1573971679135816E-3</v>
      </c>
      <c r="G32" s="1"/>
      <c r="H32" s="1"/>
      <c r="I32" s="3"/>
    </row>
    <row r="33" spans="1:9" s="4" customFormat="1" ht="15.75" thickTop="1" x14ac:dyDescent="0.25">
      <c r="A33" s="108" t="s">
        <v>30</v>
      </c>
      <c r="B33" s="109">
        <f>SUM(B29:B32)</f>
        <v>884</v>
      </c>
      <c r="C33" s="110">
        <f>SUM(C29:C32)</f>
        <v>2.9304515016906452E-2</v>
      </c>
      <c r="D33" s="111">
        <f>SUM(D29:D32)</f>
        <v>279.3997</v>
      </c>
      <c r="E33" s="112">
        <f>SUM(E29:E32)</f>
        <v>1.1771683595073672E-2</v>
      </c>
      <c r="G33" s="1"/>
      <c r="H33" s="1"/>
      <c r="I33" s="3"/>
    </row>
    <row r="34" spans="1:9" x14ac:dyDescent="0.25">
      <c r="A34" s="126"/>
      <c r="B34" s="114"/>
      <c r="C34" s="115"/>
      <c r="D34" s="116"/>
      <c r="E34" s="117"/>
    </row>
    <row r="35" spans="1:9" x14ac:dyDescent="0.25">
      <c r="A35" s="140" t="s">
        <v>25</v>
      </c>
      <c r="B35" s="141"/>
      <c r="C35" s="142"/>
      <c r="D35" s="143"/>
      <c r="E35" s="144"/>
    </row>
    <row r="36" spans="1:9" x14ac:dyDescent="0.25">
      <c r="A36" s="145" t="s">
        <v>12</v>
      </c>
      <c r="B36" s="141">
        <v>238</v>
      </c>
      <c r="C36" s="146">
        <f>SUM(B36/B48)</f>
        <v>7.889677119936352E-3</v>
      </c>
      <c r="D36" s="143">
        <v>108.5737</v>
      </c>
      <c r="E36" s="147">
        <f>SUM(D36/D48)</f>
        <v>4.5744331262576529E-3</v>
      </c>
    </row>
    <row r="37" spans="1:9" s="4" customFormat="1" x14ac:dyDescent="0.25">
      <c r="A37" s="145" t="s">
        <v>11</v>
      </c>
      <c r="B37" s="141">
        <v>339</v>
      </c>
      <c r="C37" s="146">
        <f>SUM(B37/B48)</f>
        <v>1.1237817410329511E-2</v>
      </c>
      <c r="D37" s="143">
        <v>398.57089999999999</v>
      </c>
      <c r="E37" s="147">
        <f>SUM(D37/D48)</f>
        <v>1.6792611176761278E-2</v>
      </c>
    </row>
    <row r="38" spans="1:9" x14ac:dyDescent="0.25">
      <c r="A38" s="145" t="s">
        <v>35</v>
      </c>
      <c r="B38" s="141">
        <v>23</v>
      </c>
      <c r="C38" s="146">
        <f>SUM(B38/B48)</f>
        <v>7.6244778890141216E-4</v>
      </c>
      <c r="D38" s="143">
        <v>13.275700000000001</v>
      </c>
      <c r="E38" s="147">
        <f>SUM(D38/D48)</f>
        <v>5.5933252577980408E-4</v>
      </c>
    </row>
    <row r="39" spans="1:9" s="4" customFormat="1" ht="15.75" thickBot="1" x14ac:dyDescent="0.3">
      <c r="A39" s="148" t="s">
        <v>9</v>
      </c>
      <c r="B39" s="32">
        <v>158</v>
      </c>
      <c r="C39" s="20">
        <f>SUM(B39/B48)</f>
        <v>5.2376848107140491E-3</v>
      </c>
      <c r="D39" s="21">
        <v>495.47879999999998</v>
      </c>
      <c r="E39" s="149">
        <f>SUM(D39/D48)</f>
        <v>2.0875540172973658E-2</v>
      </c>
    </row>
    <row r="40" spans="1:9" s="4" customFormat="1" ht="15.75" thickTop="1" x14ac:dyDescent="0.25">
      <c r="A40" s="108" t="s">
        <v>31</v>
      </c>
      <c r="B40" s="109">
        <f>SUM(B36:B39)</f>
        <v>758</v>
      </c>
      <c r="C40" s="110">
        <f>SUM(C36:C39)</f>
        <v>2.5127627129881321E-2</v>
      </c>
      <c r="D40" s="111">
        <f>SUM(D36:D39)</f>
        <v>1015.8991</v>
      </c>
      <c r="E40" s="112">
        <f>SUM(E36:E39)</f>
        <v>4.2801917001772397E-2</v>
      </c>
    </row>
    <row r="41" spans="1:9" x14ac:dyDescent="0.25">
      <c r="A41" s="126"/>
      <c r="B41" s="114"/>
      <c r="C41" s="127"/>
      <c r="D41" s="128"/>
      <c r="E41" s="129"/>
    </row>
    <row r="42" spans="1:9" x14ac:dyDescent="0.25">
      <c r="A42" s="150" t="s">
        <v>26</v>
      </c>
      <c r="B42" s="151"/>
      <c r="C42" s="152"/>
      <c r="D42" s="153"/>
      <c r="E42" s="154"/>
    </row>
    <row r="43" spans="1:9" x14ac:dyDescent="0.25">
      <c r="A43" s="155" t="s">
        <v>2</v>
      </c>
      <c r="B43" s="156">
        <v>249</v>
      </c>
      <c r="C43" s="157">
        <f>SUM(B43/B48)</f>
        <v>8.2543260624544194E-3</v>
      </c>
      <c r="D43" s="153">
        <v>1458.6371999999999</v>
      </c>
      <c r="E43" s="158">
        <f>SUM(D43/D48)</f>
        <v>6.1455383088830057E-2</v>
      </c>
      <c r="G43" s="5"/>
    </row>
    <row r="44" spans="1:9" x14ac:dyDescent="0.25">
      <c r="A44" s="155" t="s">
        <v>14</v>
      </c>
      <c r="B44" s="151">
        <v>125</v>
      </c>
      <c r="C44" s="157">
        <f>SUM(B44/B48)</f>
        <v>4.1437379831598484E-3</v>
      </c>
      <c r="D44" s="153">
        <v>1617.0060000000001</v>
      </c>
      <c r="E44" s="158">
        <f>SUM(D44/D48)</f>
        <v>6.8127786119082073E-2</v>
      </c>
      <c r="F44" s="6"/>
      <c r="G44" s="5"/>
    </row>
    <row r="45" spans="1:9" s="4" customFormat="1" ht="15.75" thickBot="1" x14ac:dyDescent="0.3">
      <c r="A45" s="159" t="s">
        <v>3</v>
      </c>
      <c r="B45" s="33">
        <v>29</v>
      </c>
      <c r="C45" s="22">
        <f>SUM(B45/B48)</f>
        <v>9.6134721209308494E-4</v>
      </c>
      <c r="D45" s="23">
        <v>197.8545</v>
      </c>
      <c r="E45" s="160">
        <f>SUM(D45/D48)</f>
        <v>8.3360167239317131E-3</v>
      </c>
      <c r="G45" s="5"/>
    </row>
    <row r="46" spans="1:9" ht="16.5" thickTop="1" thickBot="1" x14ac:dyDescent="0.3">
      <c r="A46" s="161" t="s">
        <v>32</v>
      </c>
      <c r="B46" s="34">
        <f>SUM(B43:B45)</f>
        <v>403</v>
      </c>
      <c r="C46" s="24">
        <f>SUM(C43:C45)</f>
        <v>1.3359411257707354E-2</v>
      </c>
      <c r="D46" s="25">
        <f>SUM(D43:D45)</f>
        <v>3273.4976999999999</v>
      </c>
      <c r="E46" s="162">
        <f>SUM(E43:E45)</f>
        <v>0.13791918593184385</v>
      </c>
      <c r="F46" s="2"/>
    </row>
    <row r="47" spans="1:9" x14ac:dyDescent="0.25">
      <c r="A47" s="163"/>
      <c r="B47" s="164"/>
      <c r="C47" s="165"/>
      <c r="D47" s="166"/>
      <c r="E47" s="167"/>
    </row>
    <row r="48" spans="1:9" ht="15.75" thickBot="1" x14ac:dyDescent="0.3">
      <c r="A48" s="168" t="s">
        <v>33</v>
      </c>
      <c r="B48" s="169">
        <f>SUM(B16+B26+B33+B40+B46)</f>
        <v>30166</v>
      </c>
      <c r="C48" s="170">
        <f>SUM(C16,C26,C33,C40,C46)</f>
        <v>0.99999999999999989</v>
      </c>
      <c r="D48" s="171">
        <f>SUM(D16+D26+D33+D40+D46)</f>
        <v>23734.897199999999</v>
      </c>
      <c r="E48" s="172">
        <f>SUM(E16,E26,E33,E40,E46)</f>
        <v>0.99999999999999989</v>
      </c>
    </row>
  </sheetData>
  <mergeCells count="1">
    <mergeCell ref="A1:E1"/>
  </mergeCells>
  <printOptions horizontalCentered="1" verticalCentered="1" gridLines="1"/>
  <pageMargins left="1" right="0.7" top="0.75" bottom="0.75" header="0.3" footer="0.3"/>
  <pageSetup scale="93" orientation="portrait" r:id="rId1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37" sqref="B37"/>
    </sheetView>
  </sheetViews>
  <sheetFormatPr defaultRowHeight="15" x14ac:dyDescent="0.25"/>
  <cols>
    <col min="1" max="1" width="16.85546875" customWidth="1"/>
    <col min="2" max="2" width="12.140625" customWidth="1"/>
    <col min="3" max="3" width="14.140625" customWidth="1"/>
    <col min="4" max="4" width="15" customWidth="1"/>
    <col min="5" max="5" width="20.42578125" customWidth="1"/>
  </cols>
  <sheetData>
    <row r="1" spans="1:5" ht="26.25" x14ac:dyDescent="0.4">
      <c r="A1" s="43" t="s">
        <v>70</v>
      </c>
      <c r="B1" s="44"/>
      <c r="C1" s="44"/>
      <c r="D1" s="44"/>
      <c r="E1" s="45"/>
    </row>
    <row r="2" spans="1:5" ht="15.75" x14ac:dyDescent="0.25">
      <c r="A2" s="46" t="s">
        <v>41</v>
      </c>
      <c r="B2" s="47" t="s">
        <v>42</v>
      </c>
      <c r="C2" s="48" t="s">
        <v>38</v>
      </c>
      <c r="D2" s="47" t="s">
        <v>43</v>
      </c>
      <c r="E2" s="49" t="s">
        <v>39</v>
      </c>
    </row>
    <row r="3" spans="1:5" x14ac:dyDescent="0.25">
      <c r="A3" s="50" t="s">
        <v>22</v>
      </c>
      <c r="B3" s="41"/>
      <c r="C3" s="41"/>
      <c r="D3" s="41"/>
      <c r="E3" s="51"/>
    </row>
    <row r="4" spans="1:5" x14ac:dyDescent="0.25">
      <c r="A4" s="52" t="s">
        <v>53</v>
      </c>
      <c r="B4" s="53">
        <v>1261</v>
      </c>
      <c r="C4" s="54">
        <f t="shared" ref="C4:C16" si="0">(B4/$B$33)</f>
        <v>4.1802028774116554E-2</v>
      </c>
      <c r="D4" s="55">
        <v>1947.2869779600001</v>
      </c>
      <c r="E4" s="56">
        <f t="shared" ref="E4:E16" si="1">D4/$D$33</f>
        <v>8.2043182511898446E-2</v>
      </c>
    </row>
    <row r="5" spans="1:5" x14ac:dyDescent="0.25">
      <c r="A5" s="52" t="s">
        <v>54</v>
      </c>
      <c r="B5" s="53">
        <v>3310</v>
      </c>
      <c r="C5" s="54">
        <f t="shared" si="0"/>
        <v>0.1097261817940728</v>
      </c>
      <c r="D5" s="55">
        <v>4200.8243483400001</v>
      </c>
      <c r="E5" s="56">
        <f t="shared" si="1"/>
        <v>0.17698932032727077</v>
      </c>
    </row>
    <row r="6" spans="1:5" x14ac:dyDescent="0.25">
      <c r="A6" s="52" t="s">
        <v>55</v>
      </c>
      <c r="B6" s="53">
        <v>7891</v>
      </c>
      <c r="C6" s="54">
        <f t="shared" si="0"/>
        <v>0.26158589140091493</v>
      </c>
      <c r="D6" s="55">
        <v>6051.19924713</v>
      </c>
      <c r="E6" s="56">
        <f t="shared" si="1"/>
        <v>0.25494939876208994</v>
      </c>
    </row>
    <row r="7" spans="1:5" x14ac:dyDescent="0.25">
      <c r="A7" s="52" t="s">
        <v>56</v>
      </c>
      <c r="B7" s="53">
        <v>67</v>
      </c>
      <c r="C7" s="54">
        <f t="shared" si="0"/>
        <v>2.2210435589736788E-3</v>
      </c>
      <c r="D7" s="55">
        <v>2.1680522899999999</v>
      </c>
      <c r="E7" s="56">
        <f t="shared" si="1"/>
        <v>9.134447656510911E-5</v>
      </c>
    </row>
    <row r="8" spans="1:5" x14ac:dyDescent="0.25">
      <c r="A8" s="52" t="s">
        <v>57</v>
      </c>
      <c r="B8" s="53">
        <v>2551</v>
      </c>
      <c r="C8" s="54">
        <f t="shared" si="0"/>
        <v>8.4565404760326202E-2</v>
      </c>
      <c r="D8" s="55">
        <v>1098.60051223</v>
      </c>
      <c r="E8" s="56">
        <f t="shared" si="1"/>
        <v>4.628628617800086E-2</v>
      </c>
    </row>
    <row r="9" spans="1:5" x14ac:dyDescent="0.25">
      <c r="A9" s="52" t="s">
        <v>58</v>
      </c>
      <c r="B9" s="53">
        <v>2640</v>
      </c>
      <c r="C9" s="54">
        <f t="shared" si="0"/>
        <v>8.7515746204336012E-2</v>
      </c>
      <c r="D9" s="55">
        <v>744.54601503999993</v>
      </c>
      <c r="E9" s="56">
        <f t="shared" si="1"/>
        <v>3.136924618292608E-2</v>
      </c>
    </row>
    <row r="10" spans="1:5" x14ac:dyDescent="0.25">
      <c r="A10" s="52" t="s">
        <v>59</v>
      </c>
      <c r="B10" s="53">
        <v>616</v>
      </c>
      <c r="C10" s="54">
        <f t="shared" si="0"/>
        <v>2.0420340781011737E-2</v>
      </c>
      <c r="D10" s="55">
        <v>400.84423787999998</v>
      </c>
      <c r="E10" s="56">
        <f t="shared" si="1"/>
        <v>1.688838745364794E-2</v>
      </c>
    </row>
    <row r="11" spans="1:5" x14ac:dyDescent="0.25">
      <c r="A11" s="52" t="s">
        <v>60</v>
      </c>
      <c r="B11" s="53">
        <v>38</v>
      </c>
      <c r="C11" s="54">
        <f t="shared" si="0"/>
        <v>1.2596963468805939E-3</v>
      </c>
      <c r="D11" s="55">
        <v>82.69</v>
      </c>
      <c r="E11" s="56">
        <f t="shared" si="1"/>
        <v>3.4838987980169395E-3</v>
      </c>
    </row>
    <row r="12" spans="1:5" x14ac:dyDescent="0.25">
      <c r="A12" s="52" t="s">
        <v>61</v>
      </c>
      <c r="B12" s="53">
        <v>3286</v>
      </c>
      <c r="C12" s="54">
        <f t="shared" si="0"/>
        <v>0.1089305841013061</v>
      </c>
      <c r="D12" s="55">
        <v>1835.31280763</v>
      </c>
      <c r="E12" s="56">
        <f t="shared" si="1"/>
        <v>7.7325481732824414E-2</v>
      </c>
    </row>
    <row r="13" spans="1:5" x14ac:dyDescent="0.25">
      <c r="A13" s="52" t="s">
        <v>62</v>
      </c>
      <c r="B13" s="53">
        <v>100</v>
      </c>
      <c r="C13" s="54">
        <f t="shared" si="0"/>
        <v>3.314990386527879E-3</v>
      </c>
      <c r="D13" s="55">
        <v>13.997999999999999</v>
      </c>
      <c r="E13" s="56">
        <f t="shared" si="1"/>
        <v>5.8976436539655481E-4</v>
      </c>
    </row>
    <row r="14" spans="1:5" x14ac:dyDescent="0.25">
      <c r="A14" s="52" t="s">
        <v>13</v>
      </c>
      <c r="B14" s="53">
        <v>900</v>
      </c>
      <c r="C14" s="54">
        <f t="shared" si="0"/>
        <v>2.9834913478750912E-2</v>
      </c>
      <c r="D14" s="55">
        <v>255.41929218999999</v>
      </c>
      <c r="E14" s="56">
        <f t="shared" si="1"/>
        <v>1.0761337103048475E-2</v>
      </c>
    </row>
    <row r="15" spans="1:5" ht="15.75" thickBot="1" x14ac:dyDescent="0.3">
      <c r="A15" s="57" t="s">
        <v>63</v>
      </c>
      <c r="B15" s="8">
        <v>7</v>
      </c>
      <c r="C15" s="26">
        <f t="shared" si="0"/>
        <v>2.3204932705695152E-4</v>
      </c>
      <c r="D15" s="9">
        <v>2.2390511399999999</v>
      </c>
      <c r="E15" s="58">
        <f t="shared" si="1"/>
        <v>9.4335803305653141E-5</v>
      </c>
    </row>
    <row r="16" spans="1:5" ht="15.75" thickTop="1" x14ac:dyDescent="0.25">
      <c r="A16" s="59" t="s">
        <v>71</v>
      </c>
      <c r="B16" s="60">
        <f>SUM(B4:B15)</f>
        <v>22667</v>
      </c>
      <c r="C16" s="61">
        <f t="shared" si="0"/>
        <v>0.75140887091427433</v>
      </c>
      <c r="D16" s="62">
        <f>SUM(D4:D15)</f>
        <v>16635.128541829999</v>
      </c>
      <c r="E16" s="63">
        <f t="shared" si="1"/>
        <v>0.70087198369499115</v>
      </c>
    </row>
    <row r="17" spans="1:8" x14ac:dyDescent="0.25">
      <c r="A17" s="64"/>
      <c r="B17" s="65"/>
      <c r="C17" s="65"/>
      <c r="D17" s="65"/>
      <c r="E17" s="66"/>
    </row>
    <row r="18" spans="1:8" x14ac:dyDescent="0.25">
      <c r="A18" s="67" t="s">
        <v>44</v>
      </c>
      <c r="B18" s="40"/>
      <c r="C18" s="40"/>
      <c r="D18" s="40"/>
      <c r="E18" s="68"/>
    </row>
    <row r="19" spans="1:8" x14ac:dyDescent="0.25">
      <c r="A19" s="69" t="s">
        <v>45</v>
      </c>
      <c r="B19" s="70">
        <v>177</v>
      </c>
      <c r="C19" s="71">
        <f t="shared" ref="C19:C28" si="2">(B19/$B$33)</f>
        <v>5.8675329841543456E-3</v>
      </c>
      <c r="D19" s="72">
        <v>127.55138563</v>
      </c>
      <c r="E19" s="73">
        <f t="shared" ref="E19:E28" si="3">(D19/$D$33)</f>
        <v>5.374000714496942E-3</v>
      </c>
    </row>
    <row r="20" spans="1:8" x14ac:dyDescent="0.25">
      <c r="A20" s="69" t="s">
        <v>46</v>
      </c>
      <c r="B20" s="70">
        <v>251</v>
      </c>
      <c r="C20" s="71">
        <f t="shared" si="2"/>
        <v>8.3206258701849761E-3</v>
      </c>
      <c r="D20" s="72">
        <v>115.24036221</v>
      </c>
      <c r="E20" s="73">
        <f t="shared" si="3"/>
        <v>4.8553121222210151E-3</v>
      </c>
    </row>
    <row r="21" spans="1:8" x14ac:dyDescent="0.25">
      <c r="A21" s="69" t="s">
        <v>47</v>
      </c>
      <c r="B21" s="70">
        <v>600</v>
      </c>
      <c r="C21" s="71">
        <f t="shared" si="2"/>
        <v>1.9889942319167273E-2</v>
      </c>
      <c r="D21" s="72">
        <v>1009.6198646400001</v>
      </c>
      <c r="E21" s="73">
        <f t="shared" si="3"/>
        <v>4.2537349532873643E-2</v>
      </c>
    </row>
    <row r="22" spans="1:8" x14ac:dyDescent="0.25">
      <c r="A22" s="69" t="s">
        <v>48</v>
      </c>
      <c r="B22" s="70">
        <v>197</v>
      </c>
      <c r="C22" s="71">
        <f t="shared" si="2"/>
        <v>6.5305310614599214E-3</v>
      </c>
      <c r="D22" s="72">
        <v>579.57054742999992</v>
      </c>
      <c r="E22" s="73">
        <f t="shared" si="3"/>
        <v>2.4418492363736805E-2</v>
      </c>
    </row>
    <row r="23" spans="1:8" x14ac:dyDescent="0.25">
      <c r="A23" s="69" t="s">
        <v>49</v>
      </c>
      <c r="B23" s="70">
        <v>540</v>
      </c>
      <c r="C23" s="71">
        <f t="shared" si="2"/>
        <v>1.7900948087250547E-2</v>
      </c>
      <c r="D23" s="72">
        <v>455.05670070000002</v>
      </c>
      <c r="E23" s="73">
        <f t="shared" si="3"/>
        <v>1.9172469374752501E-2</v>
      </c>
    </row>
    <row r="24" spans="1:8" x14ac:dyDescent="0.25">
      <c r="A24" s="69" t="s">
        <v>50</v>
      </c>
      <c r="B24" s="70">
        <v>32</v>
      </c>
      <c r="C24" s="71">
        <f t="shared" si="2"/>
        <v>1.0607969236889213E-3</v>
      </c>
      <c r="D24" s="72">
        <v>356.56900000000002</v>
      </c>
      <c r="E24" s="73">
        <f t="shared" si="3"/>
        <v>1.5022981140526087E-2</v>
      </c>
    </row>
    <row r="25" spans="1:8" x14ac:dyDescent="0.25">
      <c r="A25" s="69" t="s">
        <v>51</v>
      </c>
      <c r="B25" s="70">
        <v>114</v>
      </c>
      <c r="C25" s="71">
        <f t="shared" si="2"/>
        <v>3.7790890406417823E-3</v>
      </c>
      <c r="D25" s="72">
        <v>94.429779789999998</v>
      </c>
      <c r="E25" s="73">
        <f t="shared" si="3"/>
        <v>3.978519727988696E-3</v>
      </c>
    </row>
    <row r="26" spans="1:8" x14ac:dyDescent="0.25">
      <c r="A26" s="69" t="s">
        <v>52</v>
      </c>
      <c r="B26" s="70">
        <v>6</v>
      </c>
      <c r="C26" s="71">
        <f t="shared" si="2"/>
        <v>1.9889942319167275E-4</v>
      </c>
      <c r="D26" s="72">
        <v>69.152808370000002</v>
      </c>
      <c r="E26" s="73">
        <f t="shared" si="3"/>
        <v>2.913549231584699E-3</v>
      </c>
    </row>
    <row r="27" spans="1:8" ht="15.75" thickBot="1" x14ac:dyDescent="0.3">
      <c r="A27" s="74" t="s">
        <v>36</v>
      </c>
      <c r="B27" s="10">
        <v>2</v>
      </c>
      <c r="C27" s="27">
        <f t="shared" si="2"/>
        <v>6.629980773055758E-5</v>
      </c>
      <c r="D27" s="11">
        <v>2.294</v>
      </c>
      <c r="E27" s="75">
        <f t="shared" si="3"/>
        <v>9.6650911145856319E-5</v>
      </c>
    </row>
    <row r="28" spans="1:8" ht="15.75" thickTop="1" x14ac:dyDescent="0.25">
      <c r="A28" s="59" t="s">
        <v>72</v>
      </c>
      <c r="B28" s="60">
        <f>SUM(B19:B27)</f>
        <v>1919</v>
      </c>
      <c r="C28" s="61">
        <f t="shared" si="2"/>
        <v>6.3614665517469998E-2</v>
      </c>
      <c r="D28" s="62">
        <f>SUM(D19:D27)</f>
        <v>2809.4844487699997</v>
      </c>
      <c r="E28" s="63">
        <f t="shared" si="3"/>
        <v>0.11836932511932623</v>
      </c>
    </row>
    <row r="29" spans="1:8" x14ac:dyDescent="0.25">
      <c r="A29" s="76"/>
      <c r="B29" s="77"/>
      <c r="C29" s="78"/>
      <c r="D29" s="78"/>
      <c r="E29" s="79"/>
    </row>
    <row r="30" spans="1:8" x14ac:dyDescent="0.25">
      <c r="A30" s="80" t="s">
        <v>64</v>
      </c>
      <c r="B30" s="42"/>
      <c r="C30" s="42"/>
      <c r="D30" s="42"/>
      <c r="E30" s="81"/>
      <c r="H30" t="s">
        <v>40</v>
      </c>
    </row>
    <row r="31" spans="1:8" ht="15.75" thickBot="1" x14ac:dyDescent="0.3">
      <c r="A31" s="82" t="s">
        <v>73</v>
      </c>
      <c r="B31" s="12">
        <v>5580</v>
      </c>
      <c r="C31" s="28">
        <f>B31/B33</f>
        <v>0.18497646356825564</v>
      </c>
      <c r="D31" s="13">
        <v>4290.29</v>
      </c>
      <c r="E31" s="83">
        <f>D31/D33</f>
        <v>0.18075869118568261</v>
      </c>
      <c r="H31" t="s">
        <v>40</v>
      </c>
    </row>
    <row r="32" spans="1:8" ht="15.75" thickTop="1" x14ac:dyDescent="0.25">
      <c r="A32" s="64"/>
      <c r="B32" s="84"/>
      <c r="C32" s="85"/>
      <c r="D32" s="84"/>
      <c r="E32" s="86"/>
      <c r="H32" t="s">
        <v>40</v>
      </c>
    </row>
    <row r="33" spans="1:5" ht="15.75" thickBot="1" x14ac:dyDescent="0.3">
      <c r="A33" s="87" t="s">
        <v>74</v>
      </c>
      <c r="B33" s="88">
        <f>SUM(B28,B16,B31)</f>
        <v>30166</v>
      </c>
      <c r="C33" s="89">
        <f>SUM(C28,C16,C31)</f>
        <v>1</v>
      </c>
      <c r="D33" s="90">
        <f>SUM(D28,D16,D31)</f>
        <v>23734.9029906</v>
      </c>
      <c r="E33" s="91">
        <f>SUM(E28,E16,E31)</f>
        <v>1</v>
      </c>
    </row>
  </sheetData>
  <mergeCells count="4">
    <mergeCell ref="A1:E1"/>
    <mergeCell ref="A18:E18"/>
    <mergeCell ref="A3:E3"/>
    <mergeCell ref="A30:E30"/>
  </mergeCells>
  <printOptions horizontalCentered="1" verticalCentered="1"/>
  <pageMargins left="0.7" right="0.7" top="0.75" bottom="0.75" header="0.3" footer="0.3"/>
  <pageSetup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Acreage_Summary</vt:lpstr>
      <vt:lpstr>Current Zoning</vt:lpstr>
      <vt:lpstr>Database</vt:lpstr>
      <vt:lpstr>Acreage_Summary!Print_Area</vt:lpstr>
      <vt:lpstr>'Current Zoning'!Print_Area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Stryker</dc:creator>
  <cp:lastModifiedBy>Brad Townsend</cp:lastModifiedBy>
  <cp:lastPrinted>2013-11-19T12:45:01Z</cp:lastPrinted>
  <dcterms:created xsi:type="dcterms:W3CDTF">2013-06-06T20:22:55Z</dcterms:created>
  <dcterms:modified xsi:type="dcterms:W3CDTF">2013-11-19T12:51:46Z</dcterms:modified>
</cp:coreProperties>
</file>